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aj\Desktop\"/>
    </mc:Choice>
  </mc:AlternateContent>
  <bookViews>
    <workbookView xWindow="0" yWindow="0" windowWidth="26730" windowHeight="13335"/>
  </bookViews>
  <sheets>
    <sheet name="P123_PortPerf_SentimentSIRatio" sheetId="1" r:id="rId1"/>
  </sheets>
  <calcPr calcId="0"/>
</workbook>
</file>

<file path=xl/calcChain.xml><?xml version="1.0" encoding="utf-8"?>
<calcChain xmlns="http://schemas.openxmlformats.org/spreadsheetml/2006/main">
  <c r="E25" i="1" l="1"/>
  <c r="F45" i="1" s="1"/>
  <c r="I44" i="1"/>
  <c r="G44" i="1"/>
  <c r="H42" i="1"/>
  <c r="G42" i="1"/>
  <c r="F42" i="1" s="1"/>
  <c r="F44" i="1" s="1"/>
  <c r="R5" i="1"/>
  <c r="U5" i="1" s="1"/>
  <c r="Q5" i="1"/>
  <c r="T5" i="1" s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N15" i="1" s="1"/>
  <c r="O15" i="1" s="1"/>
  <c r="M14" i="1"/>
  <c r="L14" i="1"/>
  <c r="M13" i="1"/>
  <c r="L13" i="1"/>
  <c r="N13" i="1" s="1"/>
  <c r="O13" i="1" s="1"/>
  <c r="M12" i="1"/>
  <c r="L12" i="1"/>
  <c r="M11" i="1"/>
  <c r="L11" i="1"/>
  <c r="N11" i="1" s="1"/>
  <c r="O11" i="1" s="1"/>
  <c r="M10" i="1"/>
  <c r="L10" i="1"/>
  <c r="M9" i="1"/>
  <c r="L9" i="1"/>
  <c r="N9" i="1" s="1"/>
  <c r="O9" i="1" s="1"/>
  <c r="M8" i="1"/>
  <c r="L8" i="1"/>
  <c r="M7" i="1"/>
  <c r="L7" i="1"/>
  <c r="N7" i="1" s="1"/>
  <c r="O7" i="1" s="1"/>
  <c r="M6" i="1"/>
  <c r="L6" i="1"/>
  <c r="M5" i="1"/>
  <c r="L5" i="1"/>
  <c r="N5" i="1" s="1"/>
  <c r="O5" i="1" s="1"/>
  <c r="N17" i="1" l="1"/>
  <c r="O17" i="1" s="1"/>
  <c r="N19" i="1"/>
  <c r="O19" i="1" s="1"/>
  <c r="N21" i="1"/>
  <c r="O21" i="1" s="1"/>
  <c r="N23" i="1"/>
  <c r="O23" i="1" s="1"/>
  <c r="N8" i="1"/>
  <c r="O8" i="1" s="1"/>
  <c r="N20" i="1"/>
  <c r="O20" i="1" s="1"/>
  <c r="N12" i="1"/>
  <c r="O12" i="1" s="1"/>
  <c r="N16" i="1"/>
  <c r="O16" i="1" s="1"/>
  <c r="N24" i="1"/>
  <c r="O24" i="1" s="1"/>
  <c r="N6" i="1"/>
  <c r="O6" i="1" s="1"/>
  <c r="N10" i="1"/>
  <c r="O10" i="1" s="1"/>
  <c r="N14" i="1"/>
  <c r="O14" i="1" s="1"/>
  <c r="N18" i="1"/>
  <c r="O18" i="1" s="1"/>
  <c r="N22" i="1"/>
  <c r="O22" i="1" s="1"/>
  <c r="V5" i="1"/>
</calcChain>
</file>

<file path=xl/sharedStrings.xml><?xml version="1.0" encoding="utf-8"?>
<sst xmlns="http://schemas.openxmlformats.org/spreadsheetml/2006/main" count="67" uniqueCount="43">
  <si>
    <t>Sentiment (SIRatio)</t>
  </si>
  <si>
    <t>Date</t>
  </si>
  <si>
    <t>Cash</t>
  </si>
  <si>
    <t>Long MktVal</t>
  </si>
  <si>
    <t>Cash Added</t>
  </si>
  <si>
    <t>Total Equity</t>
  </si>
  <si>
    <t># Positions</t>
  </si>
  <si>
    <t>$100 Ret</t>
  </si>
  <si>
    <t>MRVL</t>
  </si>
  <si>
    <t>MNST</t>
  </si>
  <si>
    <t>Symbol</t>
  </si>
  <si>
    <t>Type</t>
  </si>
  <si>
    <t>Shares</t>
  </si>
  <si>
    <t>Price</t>
  </si>
  <si>
    <t>Amount</t>
  </si>
  <si>
    <t>TotFees</t>
  </si>
  <si>
    <t>Rank</t>
  </si>
  <si>
    <t>Notes</t>
  </si>
  <si>
    <t>AVGO</t>
  </si>
  <si>
    <t>BUY</t>
  </si>
  <si>
    <t>VOD</t>
  </si>
  <si>
    <t>SELL</t>
  </si>
  <si>
    <t>DIV</t>
  </si>
  <si>
    <t>0.06x64977 shs pay 12/21/12</t>
  </si>
  <si>
    <t>CASH</t>
  </si>
  <si>
    <t>Starting cash</t>
  </si>
  <si>
    <t>shares</t>
  </si>
  <si>
    <t>$ value</t>
  </si>
  <si>
    <t>Total</t>
  </si>
  <si>
    <t>Sim purchase price</t>
  </si>
  <si>
    <t>unadjusted prices</t>
  </si>
  <si>
    <t>Ranking perf log:</t>
  </si>
  <si>
    <t>sim transaction detail:</t>
  </si>
  <si>
    <t>difference</t>
  </si>
  <si>
    <t>Bucket</t>
  </si>
  <si>
    <t>Perf%</t>
  </si>
  <si>
    <t># Stocks</t>
  </si>
  <si>
    <t>Slippage</t>
  </si>
  <si>
    <t>Details</t>
  </si>
  <si>
    <t>buy</t>
  </si>
  <si>
    <t>sell</t>
  </si>
  <si>
    <t>perf</t>
  </si>
  <si>
    <t>why the difference?: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</si>
</sst>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0.000%"/>
    <numFmt numFmtId="166" formatCode="0.0000%"/>
    <numFmt numFmtId="167" formatCode="0.00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33" borderId="0" xfId="0" applyFill="1"/>
    <xf numFmtId="0" fontId="0" fillId="34" borderId="0" xfId="0" applyFill="1"/>
    <xf numFmtId="14" fontId="0" fillId="34" borderId="0" xfId="0" applyNumberFormat="1" applyFill="1"/>
    <xf numFmtId="4" fontId="0" fillId="34" borderId="0" xfId="0" applyNumberFormat="1" applyFill="1"/>
    <xf numFmtId="0" fontId="0" fillId="35" borderId="0" xfId="0" applyFill="1"/>
    <xf numFmtId="14" fontId="0" fillId="35" borderId="0" xfId="0" applyNumberFormat="1" applyFill="1"/>
    <xf numFmtId="4" fontId="0" fillId="35" borderId="0" xfId="0" applyNumberFormat="1" applyFill="1"/>
    <xf numFmtId="165" fontId="0" fillId="0" borderId="0" xfId="0" applyNumberFormat="1"/>
    <xf numFmtId="0" fontId="0" fillId="0" borderId="0" xfId="0" applyFill="1"/>
    <xf numFmtId="4" fontId="0" fillId="0" borderId="0" xfId="0" applyNumberFormat="1" applyFill="1"/>
    <xf numFmtId="4" fontId="0" fillId="33" borderId="0" xfId="0" applyNumberFormat="1" applyFill="1"/>
    <xf numFmtId="14" fontId="0" fillId="0" borderId="0" xfId="0" applyNumberFormat="1" applyFill="1"/>
    <xf numFmtId="165" fontId="0" fillId="33" borderId="0" xfId="0" applyNumberFormat="1" applyFill="1"/>
    <xf numFmtId="167" fontId="0" fillId="33" borderId="0" xfId="0" applyNumberFormat="1" applyFill="1"/>
    <xf numFmtId="167" fontId="0" fillId="0" borderId="0" xfId="0" applyNumberFormat="1"/>
    <xf numFmtId="0" fontId="0" fillId="36" borderId="0" xfId="0" applyFill="1"/>
    <xf numFmtId="4" fontId="0" fillId="36" borderId="0" xfId="0" applyNumberFormat="1" applyFill="1"/>
    <xf numFmtId="166" fontId="0" fillId="36" borderId="0" xfId="0" applyNumberFormat="1" applyFill="1"/>
    <xf numFmtId="10" fontId="0" fillId="36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workbookViewId="0">
      <selection activeCell="D44" sqref="D44"/>
    </sheetView>
  </sheetViews>
  <sheetFormatPr defaultRowHeight="15" x14ac:dyDescent="0.25"/>
  <cols>
    <col min="1" max="1" width="18.5703125" bestFit="1" customWidth="1"/>
    <col min="2" max="2" width="11.7109375" bestFit="1" customWidth="1"/>
    <col min="3" max="3" width="11.85546875" bestFit="1" customWidth="1"/>
    <col min="4" max="4" width="12.42578125" bestFit="1" customWidth="1"/>
    <col min="5" max="5" width="13.5703125" bestFit="1" customWidth="1"/>
    <col min="6" max="6" width="10.5703125" bestFit="1" customWidth="1"/>
    <col min="7" max="7" width="11.7109375" bestFit="1" customWidth="1"/>
    <col min="8" max="8" width="14.140625" bestFit="1" customWidth="1"/>
    <col min="9" max="9" width="11.7109375" bestFit="1" customWidth="1"/>
    <col min="10" max="10" width="12.7109375" bestFit="1" customWidth="1"/>
    <col min="11" max="11" width="8.42578125" bestFit="1" customWidth="1"/>
    <col min="12" max="12" width="14.42578125" bestFit="1" customWidth="1"/>
    <col min="13" max="13" width="10.140625" bestFit="1" customWidth="1"/>
    <col min="14" max="14" width="11.7109375" bestFit="1" customWidth="1"/>
    <col min="15" max="15" width="7.28515625" bestFit="1" customWidth="1"/>
    <col min="17" max="17" width="11" bestFit="1" customWidth="1"/>
    <col min="18" max="18" width="12" bestFit="1" customWidth="1"/>
    <col min="19" max="19" width="11.7109375" bestFit="1" customWidth="1"/>
    <col min="20" max="22" width="10.140625" bestFit="1" customWidth="1"/>
    <col min="25" max="27" width="10.140625" bestFit="1" customWidth="1"/>
  </cols>
  <sheetData>
    <row r="1" spans="1:22" x14ac:dyDescent="0.25">
      <c r="A1" t="s">
        <v>0</v>
      </c>
      <c r="H1" t="s">
        <v>26</v>
      </c>
      <c r="I1" s="2">
        <v>64977</v>
      </c>
      <c r="J1" s="2">
        <v>11054</v>
      </c>
    </row>
    <row r="2" spans="1:22" x14ac:dyDescent="0.25">
      <c r="I2" t="s">
        <v>30</v>
      </c>
      <c r="L2" t="s">
        <v>27</v>
      </c>
      <c r="Q2" t="s">
        <v>29</v>
      </c>
    </row>
    <row r="3" spans="1:22" x14ac:dyDescent="0.2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I3" t="s">
        <v>8</v>
      </c>
      <c r="J3" t="s">
        <v>9</v>
      </c>
      <c r="L3" t="s">
        <v>8</v>
      </c>
      <c r="M3" t="s">
        <v>9</v>
      </c>
      <c r="N3" t="s">
        <v>28</v>
      </c>
      <c r="O3" t="s">
        <v>33</v>
      </c>
      <c r="Q3" t="s">
        <v>8</v>
      </c>
      <c r="R3" t="s">
        <v>9</v>
      </c>
      <c r="T3" t="s">
        <v>8</v>
      </c>
      <c r="U3" t="s">
        <v>9</v>
      </c>
    </row>
    <row r="4" spans="1:22" x14ac:dyDescent="0.25">
      <c r="A4" s="8">
        <v>41229</v>
      </c>
      <c r="B4" s="9">
        <v>1000000</v>
      </c>
      <c r="C4" s="7">
        <v>0</v>
      </c>
      <c r="D4" s="9">
        <v>1000000</v>
      </c>
      <c r="E4" s="9">
        <v>1000000</v>
      </c>
      <c r="F4" s="7">
        <v>0</v>
      </c>
      <c r="G4" s="7">
        <v>100</v>
      </c>
      <c r="L4" s="1"/>
    </row>
    <row r="5" spans="1:22" x14ac:dyDescent="0.25">
      <c r="A5" s="8">
        <v>41232</v>
      </c>
      <c r="B5" s="7">
        <v>29.57</v>
      </c>
      <c r="C5" s="9">
        <v>999970.43</v>
      </c>
      <c r="D5" s="7">
        <v>0</v>
      </c>
      <c r="E5" s="9">
        <v>1000000</v>
      </c>
      <c r="F5" s="7">
        <v>2</v>
      </c>
      <c r="G5" s="7">
        <v>100</v>
      </c>
      <c r="I5">
        <v>7.7</v>
      </c>
      <c r="J5">
        <v>45.23</v>
      </c>
      <c r="L5" s="2">
        <f>I5*I$1</f>
        <v>500322.9</v>
      </c>
      <c r="M5" s="2">
        <f>J5*J$1</f>
        <v>499972.42</v>
      </c>
      <c r="N5" s="2">
        <f>SUM(L5:M5)</f>
        <v>1000295.3200000001</v>
      </c>
      <c r="O5" s="13">
        <f>N5-C5</f>
        <v>324.89000000001397</v>
      </c>
      <c r="Q5">
        <f>H34</f>
        <v>7.6949996900000004</v>
      </c>
      <c r="R5">
        <f>H33</f>
        <v>45.229999540000001</v>
      </c>
      <c r="T5" s="2">
        <f>Q5*I$1</f>
        <v>499997.99485713005</v>
      </c>
      <c r="U5" s="2">
        <f>R5*J$1</f>
        <v>499972.41491516004</v>
      </c>
      <c r="V5" s="2">
        <f>SUM(T5:U5)</f>
        <v>999970.40977229015</v>
      </c>
    </row>
    <row r="6" spans="1:22" x14ac:dyDescent="0.25">
      <c r="A6" s="8">
        <v>41233</v>
      </c>
      <c r="B6" s="7">
        <v>29.57</v>
      </c>
      <c r="C6" s="9">
        <v>1003731.94</v>
      </c>
      <c r="D6" s="7">
        <v>0</v>
      </c>
      <c r="E6" s="9">
        <v>1003761.52</v>
      </c>
      <c r="F6" s="7">
        <v>2</v>
      </c>
      <c r="G6" s="7">
        <v>100.38</v>
      </c>
      <c r="I6">
        <v>7.81</v>
      </c>
      <c r="J6">
        <v>44.89</v>
      </c>
      <c r="L6" s="2">
        <f>I6*I$1</f>
        <v>507470.37</v>
      </c>
      <c r="M6" s="2">
        <f>J6*J$1</f>
        <v>496214.06</v>
      </c>
      <c r="N6" s="2">
        <f t="shared" ref="N6:N24" si="0">SUM(L6:M6)</f>
        <v>1003684.4299999999</v>
      </c>
      <c r="O6" s="13">
        <f>N6-C6</f>
        <v>-47.510000000009313</v>
      </c>
    </row>
    <row r="7" spans="1:22" x14ac:dyDescent="0.25">
      <c r="A7" s="8">
        <v>41234</v>
      </c>
      <c r="B7" s="7">
        <v>29.57</v>
      </c>
      <c r="C7" s="9">
        <v>1013730.09</v>
      </c>
      <c r="D7" s="7">
        <v>0</v>
      </c>
      <c r="E7" s="9">
        <v>1013759.67</v>
      </c>
      <c r="F7" s="7">
        <v>2</v>
      </c>
      <c r="G7" s="7">
        <v>101.38</v>
      </c>
      <c r="I7">
        <v>7.82</v>
      </c>
      <c r="J7">
        <v>45.74</v>
      </c>
      <c r="L7" s="2">
        <f>I7*I$1</f>
        <v>508120.14</v>
      </c>
      <c r="M7" s="2">
        <f>J7*J$1</f>
        <v>505609.96</v>
      </c>
      <c r="N7" s="2">
        <f t="shared" si="0"/>
        <v>1013730.1000000001</v>
      </c>
      <c r="O7" s="13">
        <f>N7-C7</f>
        <v>1.0000000125728548E-2</v>
      </c>
    </row>
    <row r="8" spans="1:22" x14ac:dyDescent="0.25">
      <c r="A8" s="8">
        <v>41236</v>
      </c>
      <c r="B8" s="7">
        <v>29.57</v>
      </c>
      <c r="C8" s="9">
        <v>1032185.15</v>
      </c>
      <c r="D8" s="7">
        <v>0</v>
      </c>
      <c r="E8" s="9">
        <v>1032214.72</v>
      </c>
      <c r="F8" s="7">
        <v>2</v>
      </c>
      <c r="G8" s="7">
        <v>103.22</v>
      </c>
      <c r="I8">
        <v>8.07</v>
      </c>
      <c r="J8">
        <v>45.94</v>
      </c>
      <c r="L8" s="2">
        <f>I8*I$1</f>
        <v>524364.39</v>
      </c>
      <c r="M8" s="2">
        <f>J8*J$1</f>
        <v>507820.75999999995</v>
      </c>
      <c r="N8" s="2">
        <f t="shared" si="0"/>
        <v>1032185.1499999999</v>
      </c>
      <c r="O8" s="13">
        <f>N8-C8</f>
        <v>0</v>
      </c>
    </row>
    <row r="9" spans="1:22" x14ac:dyDescent="0.25">
      <c r="A9" s="8">
        <v>41239</v>
      </c>
      <c r="B9" s="7">
        <v>29.57</v>
      </c>
      <c r="C9" s="9">
        <v>1049985.0900000001</v>
      </c>
      <c r="D9" s="7">
        <v>0</v>
      </c>
      <c r="E9" s="9">
        <v>1050014.6599999999</v>
      </c>
      <c r="F9" s="7">
        <v>2</v>
      </c>
      <c r="G9" s="7">
        <v>105</v>
      </c>
      <c r="I9">
        <v>8.35</v>
      </c>
      <c r="J9">
        <v>45.88</v>
      </c>
      <c r="L9" s="2">
        <f>I9*I$1</f>
        <v>542557.94999999995</v>
      </c>
      <c r="M9" s="2">
        <f>J9*J$1</f>
        <v>507157.52</v>
      </c>
      <c r="N9" s="2">
        <f t="shared" si="0"/>
        <v>1049715.47</v>
      </c>
      <c r="O9" s="13">
        <f>N9-C9</f>
        <v>-269.62000000011176</v>
      </c>
    </row>
    <row r="10" spans="1:22" x14ac:dyDescent="0.25">
      <c r="A10" s="8">
        <v>41240</v>
      </c>
      <c r="B10" s="7">
        <v>29.57</v>
      </c>
      <c r="C10" s="9">
        <v>1113405.32</v>
      </c>
      <c r="D10" s="7">
        <v>0</v>
      </c>
      <c r="E10" s="9">
        <v>1113434.8899999999</v>
      </c>
      <c r="F10" s="7">
        <v>2</v>
      </c>
      <c r="G10" s="7">
        <v>111.34</v>
      </c>
      <c r="I10">
        <v>8.3000000000000007</v>
      </c>
      <c r="J10">
        <v>51.97</v>
      </c>
      <c r="L10" s="2">
        <f>I10*I$1</f>
        <v>539309.10000000009</v>
      </c>
      <c r="M10" s="2">
        <f>J10*J$1</f>
        <v>574476.38</v>
      </c>
      <c r="N10" s="2">
        <f t="shared" si="0"/>
        <v>1113785.48</v>
      </c>
      <c r="O10" s="13">
        <f>N10-C10</f>
        <v>380.15999999991618</v>
      </c>
    </row>
    <row r="11" spans="1:22" x14ac:dyDescent="0.25">
      <c r="A11" s="8">
        <v>41241</v>
      </c>
      <c r="B11" s="7">
        <v>29.57</v>
      </c>
      <c r="C11" s="9">
        <v>1122637.04</v>
      </c>
      <c r="D11" s="7">
        <v>0</v>
      </c>
      <c r="E11" s="9">
        <v>1122666.6200000001</v>
      </c>
      <c r="F11" s="7">
        <v>2</v>
      </c>
      <c r="G11" s="7">
        <v>112.27</v>
      </c>
      <c r="I11">
        <v>8.5399999999999991</v>
      </c>
      <c r="J11">
        <v>51.36</v>
      </c>
      <c r="L11" s="2">
        <f>I11*I$1</f>
        <v>554903.57999999996</v>
      </c>
      <c r="M11" s="2">
        <f>J11*J$1</f>
        <v>567733.43999999994</v>
      </c>
      <c r="N11" s="2">
        <f t="shared" si="0"/>
        <v>1122637.02</v>
      </c>
      <c r="O11" s="13">
        <f>N11-C11</f>
        <v>-2.0000000018626451E-2</v>
      </c>
    </row>
    <row r="12" spans="1:22" x14ac:dyDescent="0.25">
      <c r="A12" s="8">
        <v>41242</v>
      </c>
      <c r="B12" s="7">
        <v>29.57</v>
      </c>
      <c r="C12" s="9">
        <v>1122386.2</v>
      </c>
      <c r="D12" s="7">
        <v>0</v>
      </c>
      <c r="E12" s="9">
        <v>1122415.77</v>
      </c>
      <c r="F12" s="7">
        <v>2</v>
      </c>
      <c r="G12" s="7">
        <v>112.24</v>
      </c>
      <c r="I12">
        <v>8.48</v>
      </c>
      <c r="J12">
        <v>51.69</v>
      </c>
      <c r="L12" s="2">
        <f>I12*I$1</f>
        <v>551004.96000000008</v>
      </c>
      <c r="M12" s="2">
        <f>J12*J$1</f>
        <v>571381.26</v>
      </c>
      <c r="N12" s="2">
        <f t="shared" si="0"/>
        <v>1122386.2200000002</v>
      </c>
      <c r="O12" s="13">
        <f>N12-C12</f>
        <v>2.0000000251457095E-2</v>
      </c>
    </row>
    <row r="13" spans="1:22" x14ac:dyDescent="0.25">
      <c r="A13" s="8">
        <v>41243</v>
      </c>
      <c r="B13" s="7">
        <v>29.57</v>
      </c>
      <c r="C13" s="9">
        <v>1125391.01</v>
      </c>
      <c r="D13" s="7">
        <v>0</v>
      </c>
      <c r="E13" s="9">
        <v>1125420.5900000001</v>
      </c>
      <c r="F13" s="7">
        <v>2</v>
      </c>
      <c r="G13" s="7">
        <v>112.54</v>
      </c>
      <c r="I13">
        <v>8.4700000000000006</v>
      </c>
      <c r="J13">
        <v>52.05</v>
      </c>
      <c r="L13" s="2">
        <f>I13*I$1</f>
        <v>550355.19000000006</v>
      </c>
      <c r="M13" s="2">
        <f>J13*J$1</f>
        <v>575360.69999999995</v>
      </c>
      <c r="N13" s="2">
        <f t="shared" si="0"/>
        <v>1125715.8900000001</v>
      </c>
      <c r="O13" s="13">
        <f>N13-C13</f>
        <v>324.88000000012107</v>
      </c>
    </row>
    <row r="14" spans="1:22" x14ac:dyDescent="0.25">
      <c r="A14" s="8">
        <v>41246</v>
      </c>
      <c r="B14" s="7">
        <v>29.57</v>
      </c>
      <c r="C14" s="9">
        <v>1126221.3600000001</v>
      </c>
      <c r="D14" s="7">
        <v>0</v>
      </c>
      <c r="E14" s="9">
        <v>1126250.93</v>
      </c>
      <c r="F14" s="7">
        <v>2</v>
      </c>
      <c r="G14" s="7">
        <v>112.63</v>
      </c>
      <c r="I14">
        <v>8.51</v>
      </c>
      <c r="J14">
        <v>51.88</v>
      </c>
      <c r="L14" s="2">
        <f>I14*I$1</f>
        <v>552954.27</v>
      </c>
      <c r="M14" s="2">
        <f>J14*J$1</f>
        <v>573481.52</v>
      </c>
      <c r="N14" s="2">
        <f t="shared" si="0"/>
        <v>1126435.79</v>
      </c>
      <c r="O14" s="13">
        <f>N14-C14</f>
        <v>214.42999999993481</v>
      </c>
    </row>
    <row r="15" spans="1:22" x14ac:dyDescent="0.25">
      <c r="A15" s="8">
        <v>41247</v>
      </c>
      <c r="B15" s="7">
        <v>29.57</v>
      </c>
      <c r="C15" s="9">
        <v>1133750.43</v>
      </c>
      <c r="D15" s="7">
        <v>0</v>
      </c>
      <c r="E15" s="9">
        <v>1133780.01</v>
      </c>
      <c r="F15" s="7">
        <v>2</v>
      </c>
      <c r="G15" s="7">
        <v>113.38</v>
      </c>
      <c r="I15">
        <v>8.66</v>
      </c>
      <c r="J15">
        <v>51.66</v>
      </c>
      <c r="L15" s="2">
        <f>I15*I$1</f>
        <v>562700.82000000007</v>
      </c>
      <c r="M15" s="2">
        <f>J15*J$1</f>
        <v>571049.64</v>
      </c>
      <c r="N15" s="2">
        <f t="shared" si="0"/>
        <v>1133750.46</v>
      </c>
      <c r="O15" s="13">
        <f>N15-C15</f>
        <v>3.0000000027939677E-2</v>
      </c>
    </row>
    <row r="16" spans="1:22" x14ac:dyDescent="0.25">
      <c r="A16" s="8">
        <v>41248</v>
      </c>
      <c r="B16" s="7">
        <v>29.57</v>
      </c>
      <c r="C16" s="9">
        <v>1137967.2</v>
      </c>
      <c r="D16" s="7">
        <v>0</v>
      </c>
      <c r="E16" s="9">
        <v>1137996.77</v>
      </c>
      <c r="F16" s="7">
        <v>2</v>
      </c>
      <c r="G16" s="7">
        <v>113.8</v>
      </c>
      <c r="I16">
        <v>8.73</v>
      </c>
      <c r="J16">
        <v>51.63</v>
      </c>
      <c r="L16" s="2">
        <f>I16*I$1</f>
        <v>567249.21000000008</v>
      </c>
      <c r="M16" s="2">
        <f>J16*J$1</f>
        <v>570718.02</v>
      </c>
      <c r="N16" s="2">
        <f t="shared" si="0"/>
        <v>1137967.23</v>
      </c>
      <c r="O16" s="13">
        <f>N16-C16</f>
        <v>3.0000000027939677E-2</v>
      </c>
    </row>
    <row r="17" spans="1:15" x14ac:dyDescent="0.25">
      <c r="A17" s="8">
        <v>41249</v>
      </c>
      <c r="B17" s="7">
        <v>29.57</v>
      </c>
      <c r="C17" s="9">
        <v>1149495.9099999999</v>
      </c>
      <c r="D17" s="7">
        <v>0</v>
      </c>
      <c r="E17" s="9">
        <v>1149525.48</v>
      </c>
      <c r="F17" s="7">
        <v>2</v>
      </c>
      <c r="G17" s="7">
        <v>114.95</v>
      </c>
      <c r="I17">
        <v>8.8699999999999992</v>
      </c>
      <c r="J17">
        <v>51.85</v>
      </c>
      <c r="L17" s="2">
        <f>I17*I$1</f>
        <v>576345.99</v>
      </c>
      <c r="M17" s="2">
        <f>J17*J$1</f>
        <v>573149.9</v>
      </c>
      <c r="N17" s="2">
        <f t="shared" si="0"/>
        <v>1149495.8900000001</v>
      </c>
      <c r="O17" s="13">
        <f>N17-C17</f>
        <v>-1.9999999785795808E-2</v>
      </c>
    </row>
    <row r="18" spans="1:15" x14ac:dyDescent="0.25">
      <c r="A18" s="8">
        <v>41250</v>
      </c>
      <c r="B18" s="7">
        <v>29.57</v>
      </c>
      <c r="C18" s="9">
        <v>1154885.1499999999</v>
      </c>
      <c r="D18" s="7">
        <v>0</v>
      </c>
      <c r="E18" s="9">
        <v>1154914.73</v>
      </c>
      <c r="F18" s="7">
        <v>2</v>
      </c>
      <c r="G18" s="7">
        <v>115.49</v>
      </c>
      <c r="I18">
        <v>8.8000000000000007</v>
      </c>
      <c r="J18">
        <v>52.78</v>
      </c>
      <c r="L18" s="2">
        <f>I18*I$1</f>
        <v>571797.60000000009</v>
      </c>
      <c r="M18" s="2">
        <f>J18*J$1</f>
        <v>583430.12</v>
      </c>
      <c r="N18" s="2">
        <f t="shared" si="0"/>
        <v>1155227.7200000002</v>
      </c>
      <c r="O18" s="13">
        <f>N18-C18</f>
        <v>342.57000000029802</v>
      </c>
    </row>
    <row r="19" spans="1:15" x14ac:dyDescent="0.25">
      <c r="A19" s="8">
        <v>41253</v>
      </c>
      <c r="B19" s="7">
        <v>29.57</v>
      </c>
      <c r="C19" s="9">
        <v>1144844.8500000001</v>
      </c>
      <c r="D19" s="7">
        <v>0</v>
      </c>
      <c r="E19" s="9">
        <v>1144874.42</v>
      </c>
      <c r="F19" s="7">
        <v>2</v>
      </c>
      <c r="G19" s="7">
        <v>114.49</v>
      </c>
      <c r="I19">
        <v>8.6300000000000008</v>
      </c>
      <c r="J19">
        <v>52.84</v>
      </c>
      <c r="L19" s="2">
        <f>I19*I$1</f>
        <v>560751.51</v>
      </c>
      <c r="M19" s="2">
        <f>J19*J$1</f>
        <v>584093.36</v>
      </c>
      <c r="N19" s="2">
        <f t="shared" si="0"/>
        <v>1144844.8700000001</v>
      </c>
      <c r="O19" s="13">
        <f>N19-C19</f>
        <v>2.0000000018626451E-2</v>
      </c>
    </row>
    <row r="20" spans="1:15" x14ac:dyDescent="0.25">
      <c r="A20" s="8">
        <v>41254</v>
      </c>
      <c r="B20" s="7">
        <v>29.57</v>
      </c>
      <c r="C20" s="9">
        <v>1168354.3400000001</v>
      </c>
      <c r="D20" s="7">
        <v>0</v>
      </c>
      <c r="E20" s="9">
        <v>1168383.9099999999</v>
      </c>
      <c r="F20" s="7">
        <v>2</v>
      </c>
      <c r="G20" s="7">
        <v>117.23</v>
      </c>
      <c r="I20">
        <v>8.64</v>
      </c>
      <c r="J20">
        <v>54.91</v>
      </c>
      <c r="L20" s="2">
        <f>I20*I$1</f>
        <v>561401.28</v>
      </c>
      <c r="M20" s="2">
        <f>J20*J$1</f>
        <v>606975.14</v>
      </c>
      <c r="N20" s="2">
        <f t="shared" si="0"/>
        <v>1168376.42</v>
      </c>
      <c r="O20" s="13">
        <f>N20-C20</f>
        <v>22.079999999841675</v>
      </c>
    </row>
    <row r="21" spans="1:15" x14ac:dyDescent="0.25">
      <c r="A21" s="8">
        <v>41255</v>
      </c>
      <c r="B21" s="7">
        <v>29.57</v>
      </c>
      <c r="C21" s="9">
        <v>1178872.1200000001</v>
      </c>
      <c r="D21" s="7">
        <v>0</v>
      </c>
      <c r="E21" s="9">
        <v>1178901.69</v>
      </c>
      <c r="F21" s="7">
        <v>2</v>
      </c>
      <c r="G21" s="7">
        <v>118.28</v>
      </c>
      <c r="I21">
        <v>8.48</v>
      </c>
      <c r="J21">
        <v>56.8</v>
      </c>
      <c r="L21" s="2">
        <f>I21*I$1</f>
        <v>551004.96000000008</v>
      </c>
      <c r="M21" s="2">
        <f>J21*J$1</f>
        <v>627867.19999999995</v>
      </c>
      <c r="N21" s="2">
        <f t="shared" si="0"/>
        <v>1178872.1600000001</v>
      </c>
      <c r="O21" s="13">
        <f>N21-C21</f>
        <v>4.0000000037252903E-2</v>
      </c>
    </row>
    <row r="22" spans="1:15" x14ac:dyDescent="0.25">
      <c r="A22" s="8">
        <v>41256</v>
      </c>
      <c r="B22" s="7">
        <v>29.57</v>
      </c>
      <c r="C22" s="9">
        <v>1146451.42</v>
      </c>
      <c r="D22" s="7">
        <v>0</v>
      </c>
      <c r="E22" s="9">
        <v>1146480.99</v>
      </c>
      <c r="F22" s="7">
        <v>2</v>
      </c>
      <c r="G22" s="7">
        <v>115.04</v>
      </c>
      <c r="I22">
        <v>8.34</v>
      </c>
      <c r="J22">
        <v>54.69</v>
      </c>
      <c r="L22" s="2">
        <f>I22*I$1</f>
        <v>541908.17999999993</v>
      </c>
      <c r="M22" s="2">
        <f>J22*J$1</f>
        <v>604543.26</v>
      </c>
      <c r="N22" s="2">
        <f t="shared" si="0"/>
        <v>1146451.44</v>
      </c>
      <c r="O22" s="13">
        <f>N22-C22</f>
        <v>2.0000000018626451E-2</v>
      </c>
    </row>
    <row r="23" spans="1:15" x14ac:dyDescent="0.25">
      <c r="A23" s="8">
        <v>41257</v>
      </c>
      <c r="B23" s="7">
        <v>29.57</v>
      </c>
      <c r="C23" s="9">
        <v>1123523.67</v>
      </c>
      <c r="D23" s="7">
        <v>0</v>
      </c>
      <c r="E23" s="9">
        <v>1123553.24</v>
      </c>
      <c r="F23" s="7">
        <v>2</v>
      </c>
      <c r="G23" s="7">
        <v>112.75</v>
      </c>
      <c r="I23">
        <v>8.2100000000000009</v>
      </c>
      <c r="J23">
        <v>53.38</v>
      </c>
      <c r="L23" s="2">
        <f>I23*I$1</f>
        <v>533461.17000000004</v>
      </c>
      <c r="M23" s="2">
        <f>J23*J$1</f>
        <v>590062.52</v>
      </c>
      <c r="N23" s="2">
        <f t="shared" si="0"/>
        <v>1123523.69</v>
      </c>
      <c r="O23" s="13">
        <f>N23-C23</f>
        <v>2.0000000018626451E-2</v>
      </c>
    </row>
    <row r="24" spans="1:15" x14ac:dyDescent="0.25">
      <c r="A24" s="8">
        <v>41260</v>
      </c>
      <c r="B24" s="9">
        <v>3929.37</v>
      </c>
      <c r="C24" s="9">
        <v>1123816.5</v>
      </c>
      <c r="D24" s="7">
        <v>0</v>
      </c>
      <c r="E24" s="9">
        <v>1127745.8700000001</v>
      </c>
      <c r="F24" s="7">
        <v>2</v>
      </c>
      <c r="G24" s="7">
        <v>112.77</v>
      </c>
      <c r="I24">
        <v>8.32</v>
      </c>
      <c r="J24">
        <v>52.76</v>
      </c>
      <c r="L24" s="2">
        <f>I24*I$1</f>
        <v>540608.64</v>
      </c>
      <c r="M24" s="2">
        <f>J24*J$1</f>
        <v>583209.03999999992</v>
      </c>
      <c r="N24" s="2">
        <f t="shared" si="0"/>
        <v>1123817.68</v>
      </c>
      <c r="O24" s="13">
        <f>N24-C24</f>
        <v>1.1799999999348074</v>
      </c>
    </row>
    <row r="25" spans="1:15" x14ac:dyDescent="0.25">
      <c r="E25" s="17">
        <f>E24/E4-1</f>
        <v>0.12774587000000004</v>
      </c>
    </row>
    <row r="27" spans="1:15" x14ac:dyDescent="0.25">
      <c r="B27" t="s">
        <v>32</v>
      </c>
      <c r="D27" s="4" t="s">
        <v>1</v>
      </c>
      <c r="E27" s="4" t="s">
        <v>10</v>
      </c>
      <c r="F27" s="4" t="s">
        <v>11</v>
      </c>
      <c r="G27" s="4" t="s">
        <v>12</v>
      </c>
      <c r="H27" s="4" t="s">
        <v>13</v>
      </c>
      <c r="I27" s="4" t="s">
        <v>14</v>
      </c>
      <c r="J27" s="4" t="s">
        <v>15</v>
      </c>
      <c r="K27" s="4" t="s">
        <v>16</v>
      </c>
      <c r="L27" s="4" t="s">
        <v>17</v>
      </c>
      <c r="M27" s="4"/>
      <c r="N27" s="4"/>
    </row>
    <row r="28" spans="1:15" x14ac:dyDescent="0.25">
      <c r="D28" s="5">
        <v>41260</v>
      </c>
      <c r="E28" s="4" t="s">
        <v>18</v>
      </c>
      <c r="F28" s="4" t="s">
        <v>19</v>
      </c>
      <c r="G28" s="6">
        <v>17565</v>
      </c>
      <c r="H28" s="4">
        <v>31.990001679999999</v>
      </c>
      <c r="I28" s="6">
        <v>-561904.38</v>
      </c>
      <c r="J28" s="4">
        <v>0</v>
      </c>
      <c r="K28" s="4">
        <v>98</v>
      </c>
      <c r="L28" s="4"/>
      <c r="M28" s="4"/>
      <c r="N28" s="4"/>
    </row>
    <row r="29" spans="1:15" x14ac:dyDescent="0.25">
      <c r="D29" s="5">
        <v>41260</v>
      </c>
      <c r="E29" s="4" t="s">
        <v>20</v>
      </c>
      <c r="F29" s="4" t="s">
        <v>19</v>
      </c>
      <c r="G29" s="6">
        <v>21924</v>
      </c>
      <c r="H29" s="4">
        <v>25.630001069999999</v>
      </c>
      <c r="I29" s="6">
        <v>-561912.12</v>
      </c>
      <c r="J29" s="4">
        <v>0</v>
      </c>
      <c r="K29" s="4">
        <v>99</v>
      </c>
      <c r="L29" s="4"/>
      <c r="M29" s="4"/>
      <c r="N29" s="4"/>
    </row>
    <row r="30" spans="1:15" x14ac:dyDescent="0.25">
      <c r="D30" s="5">
        <v>41260</v>
      </c>
      <c r="E30" s="4" t="s">
        <v>8</v>
      </c>
      <c r="F30" s="4" t="s">
        <v>21</v>
      </c>
      <c r="G30" s="6">
        <v>-64977</v>
      </c>
      <c r="H30" s="4">
        <v>8.3200006500000008</v>
      </c>
      <c r="I30" s="6">
        <v>540608.62</v>
      </c>
      <c r="J30" s="4">
        <v>0</v>
      </c>
      <c r="K30" s="4">
        <v>97</v>
      </c>
      <c r="L30" s="4" t="s">
        <v>16</v>
      </c>
      <c r="M30" s="4"/>
      <c r="N30" s="4"/>
    </row>
    <row r="31" spans="1:15" x14ac:dyDescent="0.25">
      <c r="D31" s="5">
        <v>41260</v>
      </c>
      <c r="E31" s="4" t="s">
        <v>9</v>
      </c>
      <c r="F31" s="4" t="s">
        <v>21</v>
      </c>
      <c r="G31" s="6">
        <v>-11054</v>
      </c>
      <c r="H31" s="4">
        <v>52.759998320000001</v>
      </c>
      <c r="I31" s="6">
        <v>583209</v>
      </c>
      <c r="J31" s="4">
        <v>0</v>
      </c>
      <c r="K31" s="4">
        <v>74</v>
      </c>
      <c r="L31" s="4" t="s">
        <v>16</v>
      </c>
      <c r="M31" s="4"/>
      <c r="N31" s="4"/>
    </row>
    <row r="32" spans="1:15" x14ac:dyDescent="0.25">
      <c r="D32" s="5">
        <v>41254</v>
      </c>
      <c r="E32" s="4" t="s">
        <v>8</v>
      </c>
      <c r="F32" s="4" t="s">
        <v>22</v>
      </c>
      <c r="G32" s="4"/>
      <c r="H32" s="4"/>
      <c r="I32" s="6">
        <v>3898.62</v>
      </c>
      <c r="J32" s="4"/>
      <c r="K32" s="4"/>
      <c r="L32" s="4" t="s">
        <v>23</v>
      </c>
      <c r="M32" s="4"/>
      <c r="N32" s="4"/>
    </row>
    <row r="33" spans="2:17" x14ac:dyDescent="0.25">
      <c r="D33" s="5">
        <v>41232</v>
      </c>
      <c r="E33" s="4" t="s">
        <v>9</v>
      </c>
      <c r="F33" s="4" t="s">
        <v>19</v>
      </c>
      <c r="G33" s="6">
        <v>11054</v>
      </c>
      <c r="H33" s="4">
        <v>45.229999540000001</v>
      </c>
      <c r="I33" s="6">
        <v>-499972.44</v>
      </c>
      <c r="J33" s="4">
        <v>0</v>
      </c>
      <c r="K33" s="4">
        <v>98</v>
      </c>
      <c r="L33" s="4"/>
      <c r="M33" s="4"/>
      <c r="N33" s="4"/>
    </row>
    <row r="34" spans="2:17" x14ac:dyDescent="0.25">
      <c r="D34" s="5">
        <v>41232</v>
      </c>
      <c r="E34" s="4" t="s">
        <v>8</v>
      </c>
      <c r="F34" s="4" t="s">
        <v>19</v>
      </c>
      <c r="G34" s="6">
        <v>64977</v>
      </c>
      <c r="H34" s="4">
        <v>7.6949996900000004</v>
      </c>
      <c r="I34" s="6">
        <v>-499998</v>
      </c>
      <c r="J34" s="4">
        <v>0</v>
      </c>
      <c r="K34" s="4">
        <v>99</v>
      </c>
      <c r="L34" s="4"/>
      <c r="M34" s="4"/>
      <c r="N34" s="4"/>
    </row>
    <row r="35" spans="2:17" x14ac:dyDescent="0.25">
      <c r="D35" s="5">
        <v>41229</v>
      </c>
      <c r="E35" s="4"/>
      <c r="F35" s="4" t="s">
        <v>24</v>
      </c>
      <c r="G35" s="4"/>
      <c r="H35" s="4"/>
      <c r="I35" s="6">
        <v>1000000</v>
      </c>
      <c r="J35" s="4"/>
      <c r="K35" s="4"/>
      <c r="L35" s="4" t="s">
        <v>25</v>
      </c>
      <c r="M35" s="4"/>
      <c r="N35" s="4"/>
    </row>
    <row r="36" spans="2:17" x14ac:dyDescent="0.25">
      <c r="D36" s="14"/>
      <c r="E36" s="11"/>
      <c r="F36" s="11"/>
      <c r="G36" s="11"/>
      <c r="H36" s="11"/>
      <c r="I36" s="12"/>
      <c r="J36" s="11"/>
      <c r="K36" s="11"/>
      <c r="L36" s="11"/>
      <c r="M36" s="11"/>
      <c r="N36" s="11"/>
    </row>
    <row r="37" spans="2:17" x14ac:dyDescent="0.25">
      <c r="D37" s="14"/>
      <c r="E37" s="11"/>
      <c r="F37" s="11"/>
      <c r="G37" s="11"/>
      <c r="H37" s="11"/>
      <c r="I37" s="12"/>
      <c r="J37" s="11"/>
      <c r="K37" s="11"/>
      <c r="L37" s="11"/>
      <c r="M37" s="11"/>
      <c r="N37" s="11"/>
    </row>
    <row r="38" spans="2:17" x14ac:dyDescent="0.25">
      <c r="D38" s="18" t="s">
        <v>34</v>
      </c>
      <c r="E38" s="18" t="s">
        <v>16</v>
      </c>
      <c r="F38" s="18" t="s">
        <v>35</v>
      </c>
      <c r="G38" s="18" t="s">
        <v>36</v>
      </c>
      <c r="H38" s="18" t="s">
        <v>37</v>
      </c>
      <c r="I38" s="18" t="s">
        <v>38</v>
      </c>
      <c r="J38" s="18" t="s">
        <v>39</v>
      </c>
      <c r="K38" s="18" t="s">
        <v>40</v>
      </c>
      <c r="L38" s="18" t="s">
        <v>41</v>
      </c>
      <c r="M38" s="18"/>
      <c r="N38" s="18"/>
      <c r="O38" s="18" t="s">
        <v>39</v>
      </c>
      <c r="P38" s="18" t="s">
        <v>40</v>
      </c>
      <c r="Q38" s="18" t="s">
        <v>41</v>
      </c>
    </row>
    <row r="39" spans="2:17" x14ac:dyDescent="0.25">
      <c r="B39" t="s">
        <v>31</v>
      </c>
      <c r="D39" s="19">
        <v>50</v>
      </c>
      <c r="E39" s="18">
        <v>98</v>
      </c>
      <c r="F39" s="20">
        <v>0.127637</v>
      </c>
      <c r="G39" s="18">
        <v>2</v>
      </c>
      <c r="H39" s="18">
        <v>0</v>
      </c>
      <c r="I39" s="18" t="s">
        <v>8</v>
      </c>
      <c r="J39" s="18">
        <v>6.99</v>
      </c>
      <c r="K39" s="18">
        <v>7.61</v>
      </c>
      <c r="L39" s="21">
        <v>8.8800000000000004E-2</v>
      </c>
      <c r="M39" s="18"/>
      <c r="N39" s="18" t="s">
        <v>9</v>
      </c>
      <c r="O39" s="18">
        <v>15.08</v>
      </c>
      <c r="P39" s="18">
        <v>17.59</v>
      </c>
      <c r="Q39" s="21">
        <v>0.16650000000000001</v>
      </c>
    </row>
    <row r="40" spans="2:17" x14ac:dyDescent="0.25">
      <c r="G40">
        <v>6.99</v>
      </c>
      <c r="H40">
        <v>15.08</v>
      </c>
      <c r="M40" s="11"/>
    </row>
    <row r="41" spans="2:17" x14ac:dyDescent="0.25">
      <c r="G41">
        <v>7.61</v>
      </c>
      <c r="H41">
        <v>17.59</v>
      </c>
    </row>
    <row r="42" spans="2:17" x14ac:dyDescent="0.25">
      <c r="F42" s="10">
        <f>AVERAGE(G42:H42)</f>
        <v>0.12757188177123058</v>
      </c>
      <c r="G42" s="10">
        <f>G41/G40-1</f>
        <v>8.8698140200286213E-2</v>
      </c>
      <c r="H42" s="10">
        <f>H41/H40-1</f>
        <v>0.16644562334217494</v>
      </c>
    </row>
    <row r="44" spans="2:17" x14ac:dyDescent="0.25">
      <c r="D44" s="3" t="s">
        <v>42</v>
      </c>
      <c r="E44" s="3"/>
      <c r="F44" s="16">
        <f>F42-F39</f>
        <v>-6.511822876942297E-5</v>
      </c>
      <c r="G44" s="15">
        <f>G42-L39</f>
        <v>-1.01859799713791E-4</v>
      </c>
      <c r="H44" s="3"/>
      <c r="I44" s="3">
        <f>I5-H34</f>
        <v>5.0003099999997858E-3</v>
      </c>
    </row>
    <row r="45" spans="2:17" x14ac:dyDescent="0.25">
      <c r="F45" s="16">
        <f>F39-E25</f>
        <v>-1.0887000000003866E-4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P123_PortPerf_SentimentSIRatio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2017-11-19T04:21:22Z</dcterms:created>
  <dcterms:modified xsi:type="dcterms:W3CDTF">2017-11-19T04:55:14Z</dcterms:modified>
</cp:coreProperties>
</file>