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8245" windowHeight="12570" activeTab="0"/>
  </bookViews>
  <sheets>
    <sheet name="Sheet1" sheetId="1" r:id="rId1"/>
    <sheet name="Sheet2" sheetId="2" r:id="rId2"/>
    <sheet name="Sheet3" sheetId="3" r:id="rId3"/>
  </sheets>
  <externalReferences>
    <externalReference r:id="rId6"/>
  </externalReferences>
  <definedNames/>
  <calcPr fullCalcOnLoad="1"/>
</workbook>
</file>

<file path=xl/comments1.xml><?xml version="1.0" encoding="utf-8"?>
<comments xmlns="http://schemas.openxmlformats.org/spreadsheetml/2006/main">
  <authors>
    <author>Shane Milburn</author>
  </authors>
  <commentList>
    <comment ref="AE7" authorId="0">
      <text>
        <r>
          <rPr>
            <b/>
            <sz val="9"/>
            <rFont val="Tahoma"/>
            <family val="0"/>
          </rPr>
          <t>Shane Milburn:</t>
        </r>
        <r>
          <rPr>
            <sz val="9"/>
            <rFont val="Tahoma"/>
            <family val="0"/>
          </rPr>
          <t xml:space="preserve">
this as a calculation of real Import-real export.  
</t>
        </r>
      </text>
    </comment>
    <comment ref="BH7" authorId="0">
      <text>
        <r>
          <rPr>
            <b/>
            <sz val="9"/>
            <rFont val="Tahoma"/>
            <family val="0"/>
          </rPr>
          <t>Shane Milburn:</t>
        </r>
        <r>
          <rPr>
            <sz val="9"/>
            <rFont val="Tahoma"/>
            <family val="0"/>
          </rPr>
          <t xml:space="preserve">
takes cpi from end of month prior to the quarter and also at the end of the last month of the quarter.  So CPI for Q1 2000 would be based on y.y cpi chg between 12.1999 cpi and 3.2000 cpi.
</t>
        </r>
      </text>
    </comment>
    <comment ref="CM7" authorId="0">
      <text>
        <r>
          <rPr>
            <b/>
            <sz val="9"/>
            <rFont val="Tahoma"/>
            <family val="0"/>
          </rPr>
          <t>Shane Milburn:</t>
        </r>
        <r>
          <rPr>
            <sz val="9"/>
            <rFont val="Tahoma"/>
            <family val="0"/>
          </rPr>
          <t xml:space="preserve">
this measure of cpi change is probably a bit different. Tries to isolate CPI y.y change only during the quarter  Example:  CPI for Q1 2000 would be based on y.y cpi chg between 12.1999 cpi and 3.2000 cpi.</t>
        </r>
      </text>
    </comment>
  </commentList>
</comments>
</file>

<file path=xl/sharedStrings.xml><?xml version="1.0" encoding="utf-8"?>
<sst xmlns="http://schemas.openxmlformats.org/spreadsheetml/2006/main" count="524" uniqueCount="156">
  <si>
    <t>quads 1 and 2 look better, but q3 and q4 maybe not poor enough to exit.</t>
  </si>
  <si>
    <t>closer to average gdp growth is better than farther from average</t>
  </si>
  <si>
    <t>gdp abs</t>
  </si>
  <si>
    <t>pct diff</t>
  </si>
  <si>
    <t>rankgrp3</t>
  </si>
  <si>
    <t>GRP3</t>
  </si>
  <si>
    <t>pos roc</t>
  </si>
  <si>
    <t>GRP4</t>
  </si>
  <si>
    <t>or 50 pctile or better gro y.y</t>
  </si>
  <si>
    <t>Increasing ROC in GDP, OR 50pctile growth y.y or better</t>
  </si>
  <si>
    <t>REAL</t>
  </si>
  <si>
    <t>1 period</t>
  </si>
  <si>
    <t>GDP ROC</t>
  </si>
  <si>
    <t>4 period</t>
  </si>
  <si>
    <t>QUAD</t>
  </si>
  <si>
    <t xml:space="preserve">begin of </t>
  </si>
  <si>
    <t>period</t>
  </si>
  <si>
    <t xml:space="preserve">lookups </t>
  </si>
  <si>
    <t>for stock</t>
  </si>
  <si>
    <t>6m ret</t>
  </si>
  <si>
    <t>fwd</t>
  </si>
  <si>
    <t>2000 to present</t>
  </si>
  <si>
    <t>3m return</t>
  </si>
  <si>
    <t>these are not quads, but just low/high percentiles of data</t>
  </si>
  <si>
    <t>May</t>
  </si>
  <si>
    <t>Jan</t>
  </si>
  <si>
    <t>Feb</t>
  </si>
  <si>
    <t>Mar</t>
  </si>
  <si>
    <t>Apr</t>
  </si>
  <si>
    <t>Jun</t>
  </si>
  <si>
    <t>Jul</t>
  </si>
  <si>
    <t>Aug</t>
  </si>
  <si>
    <t>Sep</t>
  </si>
  <si>
    <t>Oct</t>
  </si>
  <si>
    <t>Nov</t>
  </si>
  <si>
    <t>Dec</t>
  </si>
  <si>
    <t>calc</t>
  </si>
  <si>
    <t>DATE</t>
  </si>
  <si>
    <t>PCE y.y</t>
  </si>
  <si>
    <t>PCEcore y.y</t>
  </si>
  <si>
    <t>CPI y.y</t>
  </si>
  <si>
    <t>PCE</t>
  </si>
  <si>
    <t xml:space="preserve">CPI </t>
  </si>
  <si>
    <t>PCE core</t>
  </si>
  <si>
    <t>Recession Dates for graphing, and SP500</t>
  </si>
  <si>
    <t>SP500 data from yahoo (see other tab)</t>
  </si>
  <si>
    <t>Real Imports</t>
  </si>
  <si>
    <t>IMPGSC1</t>
  </si>
  <si>
    <t>https://fred.stlouisfed.org/series/IMPGSC1</t>
  </si>
  <si>
    <t>EXPGSC1</t>
  </si>
  <si>
    <t>Real Import</t>
  </si>
  <si>
    <t>Real Export</t>
  </si>
  <si>
    <t>Real Exports</t>
  </si>
  <si>
    <t>https://fred.stlouisfed.org/series/EXPGSC1</t>
  </si>
  <si>
    <t>NETEXP</t>
  </si>
  <si>
    <t>Net Exports</t>
  </si>
  <si>
    <t>https://fred.stlouisfed.org/series/NETEXP#0</t>
  </si>
  <si>
    <t>QUARTERLY</t>
  </si>
  <si>
    <t>Real Private Residential Fixed Investment PRFIC1</t>
  </si>
  <si>
    <t>https://fred.stlouisfed.org/series/PRFIC1</t>
  </si>
  <si>
    <t>gdp y.y roc</t>
  </si>
  <si>
    <t>6m return</t>
  </si>
  <si>
    <t>3m ret</t>
  </si>
  <si>
    <t>9m ret</t>
  </si>
  <si>
    <t>9m return</t>
  </si>
  <si>
    <t>1968 to present</t>
  </si>
  <si>
    <t>1 or 2</t>
  </si>
  <si>
    <t>3 or 4</t>
  </si>
  <si>
    <t>pctrank</t>
  </si>
  <si>
    <t>gdp roc</t>
  </si>
  <si>
    <t>cpi roc</t>
  </si>
  <si>
    <t>inv pctrank</t>
  </si>
  <si>
    <t>low</t>
  </si>
  <si>
    <t>high</t>
  </si>
  <si>
    <t>3mo</t>
  </si>
  <si>
    <t>avg ret</t>
  </si>
  <si>
    <t>sum</t>
  </si>
  <si>
    <t>cpi roc inv</t>
  </si>
  <si>
    <t>pctle sum</t>
  </si>
  <si>
    <t>lowest roc percentiles in growth/infl</t>
  </si>
  <si>
    <t>highest roc perecentiles in groth/infl</t>
  </si>
  <si>
    <t>longer term history on quad 3 and quad 4 does not look clean cut at all</t>
  </si>
  <si>
    <t>In the past 18 yrs quad 1 and 2 looksfairly clear cut</t>
  </si>
  <si>
    <t>negatives</t>
  </si>
  <si>
    <t>positives</t>
  </si>
  <si>
    <t>Q accel/decel</t>
  </si>
  <si>
    <t>y.y roc</t>
  </si>
  <si>
    <t>CPI core</t>
  </si>
  <si>
    <t>GDPC1</t>
  </si>
  <si>
    <t>https://fred.stlouisfed.org/series/GDPC1</t>
  </si>
  <si>
    <t>seas adj</t>
  </si>
  <si>
    <t>q/pyq</t>
  </si>
  <si>
    <t>x</t>
  </si>
  <si>
    <t>q/pq annlz</t>
  </si>
  <si>
    <t>FRED - QUARTERLY - Real GDP seasonally adjusted</t>
  </si>
  <si>
    <t>(headline)</t>
  </si>
  <si>
    <t>lookups</t>
  </si>
  <si>
    <t>3m</t>
  </si>
  <si>
    <t>https://en.wikipedia.org/wiki/List_of_recessions_in_the_United_States</t>
  </si>
  <si>
    <t>NBER</t>
  </si>
  <si>
    <t>recession</t>
  </si>
  <si>
    <t>sp500eow</t>
  </si>
  <si>
    <t>dd_12mo</t>
  </si>
  <si>
    <t>rel_12ma</t>
  </si>
  <si>
    <t>GDP</t>
  </si>
  <si>
    <t>RealNetExp</t>
  </si>
  <si>
    <t>Combined</t>
  </si>
  <si>
    <t>Trade Exp+Imp</t>
  </si>
  <si>
    <t>PRFIC1</t>
  </si>
  <si>
    <t>sp500</t>
  </si>
  <si>
    <t>PCE ROC</t>
  </si>
  <si>
    <t>CPI core y.y</t>
  </si>
  <si>
    <t>PCEcore ROC</t>
  </si>
  <si>
    <t>CPI ROC</t>
  </si>
  <si>
    <t>CPIcore ROC</t>
  </si>
  <si>
    <t>dates</t>
  </si>
  <si>
    <t>date</t>
  </si>
  <si>
    <t>roc</t>
  </si>
  <si>
    <t>cpi</t>
  </si>
  <si>
    <t>begin</t>
  </si>
  <si>
    <t>end</t>
  </si>
  <si>
    <t>endyr</t>
  </si>
  <si>
    <t>beginyr</t>
  </si>
  <si>
    <t>begin look</t>
  </si>
  <si>
    <t>end look</t>
  </si>
  <si>
    <t xml:space="preserve">begin </t>
  </si>
  <si>
    <t>cpi y.y</t>
  </si>
  <si>
    <t>Quad</t>
  </si>
  <si>
    <t>adjusted</t>
  </si>
  <si>
    <t>but longer term below is not clear at all on Quad 4.  Q3 is uniformly poor though.</t>
  </si>
  <si>
    <t>count</t>
  </si>
  <si>
    <t>quad</t>
  </si>
  <si>
    <t>data thru Q2 2018</t>
  </si>
  <si>
    <t>All</t>
  </si>
  <si>
    <t>&lt;Quad 3 consistently the worst, but still positive on average</t>
  </si>
  <si>
    <t>10 yr avg</t>
  </si>
  <si>
    <t>gdp y.y</t>
  </si>
  <si>
    <t>10 yr annlz</t>
  </si>
  <si>
    <t>gdp ratio</t>
  </si>
  <si>
    <t>to 10yr trend</t>
  </si>
  <si>
    <t>low gdp gro vs. trend</t>
  </si>
  <si>
    <t>high gdp gro vs. trend</t>
  </si>
  <si>
    <t>countif</t>
  </si>
  <si>
    <t>6m</t>
  </si>
  <si>
    <t>9m</t>
  </si>
  <si>
    <t>LOW VS. HIGH GDP GRO VS. TREND</t>
  </si>
  <si>
    <t>Higher GDP growth vs. trend tends to outperform, but not even the lowest quartile of growth has positive return expectation</t>
  </si>
  <si>
    <t>rankgrp1</t>
  </si>
  <si>
    <t>rankgrp2</t>
  </si>
  <si>
    <t>GRP1</t>
  </si>
  <si>
    <t>GRP2</t>
  </si>
  <si>
    <t>above trend growth</t>
  </si>
  <si>
    <t>below trend growth</t>
  </si>
  <si>
    <t>rank abs</t>
  </si>
  <si>
    <t>low variance growth vs. avg trend growth</t>
  </si>
  <si>
    <t>high variance growth vs. avg trend growth</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</si>
</sst>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0000"/>
    <numFmt numFmtId="173" formatCode="0.000000"/>
    <numFmt numFmtId="174" formatCode="mmm\-yyyy"/>
    <numFmt numFmtId="175" formatCode="[$-409]dddd\,\ mmmm\ d\,\ yyyy"/>
    <numFmt numFmtId="176" formatCode="0.0000E+00"/>
    <numFmt numFmtId="177" formatCode="0.000E+00"/>
    <numFmt numFmtId="178" formatCode="0.0E+00"/>
    <numFmt numFmtId="179" formatCode="0E+00"/>
    <numFmt numFmtId="180" formatCode="0.00000000"/>
    <numFmt numFmtId="181" formatCode="0.0000000000000000"/>
    <numFmt numFmtId="182" formatCode="0.000000000000000"/>
    <numFmt numFmtId="183" formatCode="0.00000000000000"/>
    <numFmt numFmtId="184" formatCode="0.0000000000000"/>
    <numFmt numFmtId="185" formatCode="0.000000000000"/>
    <numFmt numFmtId="186" formatCode="0.00000000000"/>
    <numFmt numFmtId="187" formatCode="0.0000000000"/>
    <numFmt numFmtId="188" formatCode="0.000000000"/>
    <numFmt numFmtId="189" formatCode="###0.00"/>
    <numFmt numFmtId="190" formatCode="###0.0"/>
  </numFmts>
  <fonts count="9">
    <font>
      <sz val="14"/>
      <name val="Arial"/>
      <family val="0"/>
    </font>
    <font>
      <u val="single"/>
      <sz val="14"/>
      <color indexed="36"/>
      <name val="Arial"/>
      <family val="0"/>
    </font>
    <font>
      <u val="single"/>
      <sz val="14"/>
      <color indexed="12"/>
      <name val="Arial"/>
      <family val="0"/>
    </font>
    <font>
      <sz val="9.25"/>
      <name val="Arial"/>
      <family val="0"/>
    </font>
    <font>
      <sz val="14"/>
      <color indexed="12"/>
      <name val="Arial"/>
      <family val="0"/>
    </font>
    <font>
      <b/>
      <sz val="14"/>
      <name val="Arial"/>
      <family val="2"/>
    </font>
    <font>
      <b/>
      <sz val="9"/>
      <name val="Tahoma"/>
      <family val="0"/>
    </font>
    <font>
      <sz val="9"/>
      <name val="Tahoma"/>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167" fontId="0" fillId="0" borderId="0" xfId="0" applyNumberFormat="1" applyAlignment="1">
      <alignment/>
    </xf>
    <xf numFmtId="14" fontId="0" fillId="0" borderId="0" xfId="0" applyNumberFormat="1" applyAlignment="1">
      <alignment/>
    </xf>
    <xf numFmtId="1" fontId="0" fillId="0" borderId="0" xfId="0" applyNumberFormat="1" applyAlignment="1">
      <alignment/>
    </xf>
    <xf numFmtId="167" fontId="0" fillId="0" borderId="0" xfId="0" applyNumberFormat="1" applyAlignment="1">
      <alignment horizontal="right"/>
    </xf>
    <xf numFmtId="14" fontId="0" fillId="0" borderId="0" xfId="0" applyNumberFormat="1" applyFont="1" applyAlignment="1">
      <alignment/>
    </xf>
    <xf numFmtId="0" fontId="4" fillId="0" borderId="0" xfId="0" applyFont="1" applyAlignment="1">
      <alignment/>
    </xf>
    <xf numFmtId="2" fontId="0" fillId="0" borderId="0" xfId="0" applyNumberFormat="1" applyAlignment="1">
      <alignment/>
    </xf>
    <xf numFmtId="165" fontId="0" fillId="0" borderId="0" xfId="0" applyNumberFormat="1" applyAlignment="1">
      <alignment/>
    </xf>
    <xf numFmtId="167" fontId="0" fillId="0" borderId="1" xfId="0" applyNumberFormat="1" applyBorder="1" applyAlignment="1">
      <alignment/>
    </xf>
    <xf numFmtId="0" fontId="0" fillId="0" borderId="1" xfId="0" applyBorder="1" applyAlignment="1">
      <alignment/>
    </xf>
    <xf numFmtId="2" fontId="0" fillId="0" borderId="1" xfId="0" applyNumberFormat="1" applyBorder="1" applyAlignment="1">
      <alignment/>
    </xf>
    <xf numFmtId="0" fontId="0" fillId="2" borderId="0" xfId="0" applyFill="1" applyAlignment="1">
      <alignment/>
    </xf>
    <xf numFmtId="0" fontId="5" fillId="0" borderId="0" xfId="0" applyFont="1" applyAlignment="1">
      <alignment/>
    </xf>
    <xf numFmtId="164" fontId="0" fillId="0" borderId="0" xfId="0" applyNumberFormat="1" applyAlignment="1">
      <alignment/>
    </xf>
    <xf numFmtId="167" fontId="0" fillId="3" borderId="0" xfId="0" applyNumberFormat="1" applyFill="1" applyAlignment="1">
      <alignment/>
    </xf>
    <xf numFmtId="167" fontId="0" fillId="4" borderId="0" xfId="0" applyNumberFormat="1" applyFill="1" applyAlignment="1">
      <alignment/>
    </xf>
    <xf numFmtId="167" fontId="0" fillId="3" borderId="0" xfId="0" applyNumberFormat="1" applyFont="1" applyFill="1" applyAlignment="1">
      <alignment/>
    </xf>
    <xf numFmtId="167" fontId="0" fillId="0" borderId="0" xfId="0" applyNumberFormat="1" applyFill="1" applyAlignment="1">
      <alignment/>
    </xf>
    <xf numFmtId="1" fontId="0" fillId="2"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99CC"/>
        </patternFill>
      </fill>
      <border/>
    </dxf>
    <dxf>
      <fill>
        <patternFill>
          <bgColor rgb="FFFFFF99"/>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1"/>
          <c:tx>
            <c:strRef>
              <c:f>'[1]s1'!$H$7</c:f>
              <c:strCache>
                <c:ptCount val="1"/>
                <c:pt idx="0">
                  <c:v>recession</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'[1]s1'!$F$8:$F$656</c:f>
              <c:numCache>
                <c:ptCount val="649"/>
                <c:pt idx="0">
                  <c:v>24473</c:v>
                </c:pt>
                <c:pt idx="1">
                  <c:v>24504</c:v>
                </c:pt>
                <c:pt idx="2">
                  <c:v>24532</c:v>
                </c:pt>
                <c:pt idx="3">
                  <c:v>24563</c:v>
                </c:pt>
                <c:pt idx="4">
                  <c:v>24593</c:v>
                </c:pt>
                <c:pt idx="5">
                  <c:v>24624</c:v>
                </c:pt>
                <c:pt idx="6">
                  <c:v>24654</c:v>
                </c:pt>
                <c:pt idx="7">
                  <c:v>24685</c:v>
                </c:pt>
                <c:pt idx="8">
                  <c:v>24716</c:v>
                </c:pt>
                <c:pt idx="9">
                  <c:v>24746</c:v>
                </c:pt>
                <c:pt idx="10">
                  <c:v>24777</c:v>
                </c:pt>
                <c:pt idx="11">
                  <c:v>24807</c:v>
                </c:pt>
                <c:pt idx="12">
                  <c:v>24838</c:v>
                </c:pt>
                <c:pt idx="13">
                  <c:v>24869</c:v>
                </c:pt>
                <c:pt idx="14">
                  <c:v>24898</c:v>
                </c:pt>
                <c:pt idx="15">
                  <c:v>24929</c:v>
                </c:pt>
                <c:pt idx="16">
                  <c:v>24959</c:v>
                </c:pt>
                <c:pt idx="17">
                  <c:v>24990</c:v>
                </c:pt>
                <c:pt idx="18">
                  <c:v>25020</c:v>
                </c:pt>
                <c:pt idx="19">
                  <c:v>25051</c:v>
                </c:pt>
                <c:pt idx="20">
                  <c:v>25082</c:v>
                </c:pt>
                <c:pt idx="21">
                  <c:v>25112</c:v>
                </c:pt>
                <c:pt idx="22">
                  <c:v>25143</c:v>
                </c:pt>
                <c:pt idx="23">
                  <c:v>25173</c:v>
                </c:pt>
                <c:pt idx="24">
                  <c:v>25204</c:v>
                </c:pt>
                <c:pt idx="25">
                  <c:v>25235</c:v>
                </c:pt>
                <c:pt idx="26">
                  <c:v>25263</c:v>
                </c:pt>
                <c:pt idx="27">
                  <c:v>25294</c:v>
                </c:pt>
                <c:pt idx="28">
                  <c:v>25324</c:v>
                </c:pt>
                <c:pt idx="29">
                  <c:v>25355</c:v>
                </c:pt>
                <c:pt idx="30">
                  <c:v>25385</c:v>
                </c:pt>
                <c:pt idx="31">
                  <c:v>25416</c:v>
                </c:pt>
                <c:pt idx="32">
                  <c:v>25447</c:v>
                </c:pt>
                <c:pt idx="33">
                  <c:v>25477</c:v>
                </c:pt>
                <c:pt idx="34">
                  <c:v>25508</c:v>
                </c:pt>
                <c:pt idx="35">
                  <c:v>25538</c:v>
                </c:pt>
                <c:pt idx="36">
                  <c:v>25569</c:v>
                </c:pt>
                <c:pt idx="37">
                  <c:v>25600</c:v>
                </c:pt>
                <c:pt idx="38">
                  <c:v>25628</c:v>
                </c:pt>
                <c:pt idx="39">
                  <c:v>25659</c:v>
                </c:pt>
                <c:pt idx="40">
                  <c:v>25689</c:v>
                </c:pt>
                <c:pt idx="41">
                  <c:v>25720</c:v>
                </c:pt>
                <c:pt idx="42">
                  <c:v>25750</c:v>
                </c:pt>
                <c:pt idx="43">
                  <c:v>25781</c:v>
                </c:pt>
                <c:pt idx="44">
                  <c:v>25812</c:v>
                </c:pt>
                <c:pt idx="45">
                  <c:v>25842</c:v>
                </c:pt>
                <c:pt idx="46">
                  <c:v>25873</c:v>
                </c:pt>
                <c:pt idx="47">
                  <c:v>25903</c:v>
                </c:pt>
                <c:pt idx="48">
                  <c:v>25934</c:v>
                </c:pt>
                <c:pt idx="49">
                  <c:v>25965</c:v>
                </c:pt>
                <c:pt idx="50">
                  <c:v>25993</c:v>
                </c:pt>
                <c:pt idx="51">
                  <c:v>26024</c:v>
                </c:pt>
                <c:pt idx="52">
                  <c:v>26054</c:v>
                </c:pt>
                <c:pt idx="53">
                  <c:v>26085</c:v>
                </c:pt>
                <c:pt idx="54">
                  <c:v>26115</c:v>
                </c:pt>
                <c:pt idx="55">
                  <c:v>26146</c:v>
                </c:pt>
                <c:pt idx="56">
                  <c:v>26177</c:v>
                </c:pt>
                <c:pt idx="57">
                  <c:v>26207</c:v>
                </c:pt>
                <c:pt idx="58">
                  <c:v>26238</c:v>
                </c:pt>
                <c:pt idx="59">
                  <c:v>26268</c:v>
                </c:pt>
                <c:pt idx="60">
                  <c:v>26299</c:v>
                </c:pt>
                <c:pt idx="61">
                  <c:v>26330</c:v>
                </c:pt>
                <c:pt idx="62">
                  <c:v>26359</c:v>
                </c:pt>
                <c:pt idx="63">
                  <c:v>26390</c:v>
                </c:pt>
                <c:pt idx="64">
                  <c:v>26420</c:v>
                </c:pt>
                <c:pt idx="65">
                  <c:v>26451</c:v>
                </c:pt>
                <c:pt idx="66">
                  <c:v>26481</c:v>
                </c:pt>
                <c:pt idx="67">
                  <c:v>26512</c:v>
                </c:pt>
                <c:pt idx="68">
                  <c:v>26543</c:v>
                </c:pt>
                <c:pt idx="69">
                  <c:v>26573</c:v>
                </c:pt>
                <c:pt idx="70">
                  <c:v>26604</c:v>
                </c:pt>
                <c:pt idx="71">
                  <c:v>26634</c:v>
                </c:pt>
                <c:pt idx="72">
                  <c:v>26665</c:v>
                </c:pt>
                <c:pt idx="73">
                  <c:v>26696</c:v>
                </c:pt>
                <c:pt idx="74">
                  <c:v>26724</c:v>
                </c:pt>
                <c:pt idx="75">
                  <c:v>26755</c:v>
                </c:pt>
                <c:pt idx="76">
                  <c:v>26785</c:v>
                </c:pt>
                <c:pt idx="77">
                  <c:v>26816</c:v>
                </c:pt>
                <c:pt idx="78">
                  <c:v>26846</c:v>
                </c:pt>
                <c:pt idx="79">
                  <c:v>26877</c:v>
                </c:pt>
                <c:pt idx="80">
                  <c:v>26908</c:v>
                </c:pt>
                <c:pt idx="81">
                  <c:v>26938</c:v>
                </c:pt>
                <c:pt idx="82">
                  <c:v>26969</c:v>
                </c:pt>
                <c:pt idx="83">
                  <c:v>26999</c:v>
                </c:pt>
                <c:pt idx="84">
                  <c:v>27030</c:v>
                </c:pt>
                <c:pt idx="85">
                  <c:v>27061</c:v>
                </c:pt>
                <c:pt idx="86">
                  <c:v>27089</c:v>
                </c:pt>
                <c:pt idx="87">
                  <c:v>27120</c:v>
                </c:pt>
                <c:pt idx="88">
                  <c:v>27150</c:v>
                </c:pt>
                <c:pt idx="89">
                  <c:v>27181</c:v>
                </c:pt>
                <c:pt idx="90">
                  <c:v>27211</c:v>
                </c:pt>
                <c:pt idx="91">
                  <c:v>27242</c:v>
                </c:pt>
                <c:pt idx="92">
                  <c:v>27273</c:v>
                </c:pt>
                <c:pt idx="93">
                  <c:v>27303</c:v>
                </c:pt>
                <c:pt idx="94">
                  <c:v>27334</c:v>
                </c:pt>
                <c:pt idx="95">
                  <c:v>27364</c:v>
                </c:pt>
                <c:pt idx="96">
                  <c:v>27395</c:v>
                </c:pt>
                <c:pt idx="97">
                  <c:v>27426</c:v>
                </c:pt>
                <c:pt idx="98">
                  <c:v>27454</c:v>
                </c:pt>
                <c:pt idx="99">
                  <c:v>27485</c:v>
                </c:pt>
                <c:pt idx="100">
                  <c:v>27515</c:v>
                </c:pt>
                <c:pt idx="101">
                  <c:v>27546</c:v>
                </c:pt>
                <c:pt idx="102">
                  <c:v>27576</c:v>
                </c:pt>
                <c:pt idx="103">
                  <c:v>27607</c:v>
                </c:pt>
                <c:pt idx="104">
                  <c:v>27638</c:v>
                </c:pt>
                <c:pt idx="105">
                  <c:v>27668</c:v>
                </c:pt>
                <c:pt idx="106">
                  <c:v>27699</c:v>
                </c:pt>
                <c:pt idx="107">
                  <c:v>27729</c:v>
                </c:pt>
                <c:pt idx="108">
                  <c:v>27760</c:v>
                </c:pt>
                <c:pt idx="109">
                  <c:v>27791</c:v>
                </c:pt>
                <c:pt idx="110">
                  <c:v>27820</c:v>
                </c:pt>
                <c:pt idx="111">
                  <c:v>27851</c:v>
                </c:pt>
                <c:pt idx="112">
                  <c:v>27881</c:v>
                </c:pt>
                <c:pt idx="113">
                  <c:v>27912</c:v>
                </c:pt>
                <c:pt idx="114">
                  <c:v>27942</c:v>
                </c:pt>
                <c:pt idx="115">
                  <c:v>27973</c:v>
                </c:pt>
                <c:pt idx="116">
                  <c:v>28004</c:v>
                </c:pt>
                <c:pt idx="117">
                  <c:v>28034</c:v>
                </c:pt>
                <c:pt idx="118">
                  <c:v>28065</c:v>
                </c:pt>
                <c:pt idx="119">
                  <c:v>28095</c:v>
                </c:pt>
                <c:pt idx="120">
                  <c:v>28126</c:v>
                </c:pt>
                <c:pt idx="121">
                  <c:v>28157</c:v>
                </c:pt>
                <c:pt idx="122">
                  <c:v>28185</c:v>
                </c:pt>
                <c:pt idx="123">
                  <c:v>28216</c:v>
                </c:pt>
                <c:pt idx="124">
                  <c:v>28246</c:v>
                </c:pt>
                <c:pt idx="125">
                  <c:v>28277</c:v>
                </c:pt>
                <c:pt idx="126">
                  <c:v>28307</c:v>
                </c:pt>
                <c:pt idx="127">
                  <c:v>28338</c:v>
                </c:pt>
                <c:pt idx="128">
                  <c:v>28369</c:v>
                </c:pt>
                <c:pt idx="129">
                  <c:v>28399</c:v>
                </c:pt>
                <c:pt idx="130">
                  <c:v>28430</c:v>
                </c:pt>
                <c:pt idx="131">
                  <c:v>28460</c:v>
                </c:pt>
                <c:pt idx="132">
                  <c:v>28491</c:v>
                </c:pt>
                <c:pt idx="133">
                  <c:v>28522</c:v>
                </c:pt>
                <c:pt idx="134">
                  <c:v>28550</c:v>
                </c:pt>
                <c:pt idx="135">
                  <c:v>28581</c:v>
                </c:pt>
                <c:pt idx="136">
                  <c:v>28611</c:v>
                </c:pt>
                <c:pt idx="137">
                  <c:v>28642</c:v>
                </c:pt>
                <c:pt idx="138">
                  <c:v>28672</c:v>
                </c:pt>
                <c:pt idx="139">
                  <c:v>28703</c:v>
                </c:pt>
                <c:pt idx="140">
                  <c:v>28734</c:v>
                </c:pt>
                <c:pt idx="141">
                  <c:v>28764</c:v>
                </c:pt>
                <c:pt idx="142">
                  <c:v>28795</c:v>
                </c:pt>
                <c:pt idx="143">
                  <c:v>28825</c:v>
                </c:pt>
                <c:pt idx="144">
                  <c:v>28856</c:v>
                </c:pt>
                <c:pt idx="145">
                  <c:v>28887</c:v>
                </c:pt>
                <c:pt idx="146">
                  <c:v>28915</c:v>
                </c:pt>
                <c:pt idx="147">
                  <c:v>28946</c:v>
                </c:pt>
                <c:pt idx="148">
                  <c:v>28976</c:v>
                </c:pt>
                <c:pt idx="149">
                  <c:v>29007</c:v>
                </c:pt>
                <c:pt idx="150">
                  <c:v>29037</c:v>
                </c:pt>
                <c:pt idx="151">
                  <c:v>29068</c:v>
                </c:pt>
                <c:pt idx="152">
                  <c:v>29099</c:v>
                </c:pt>
                <c:pt idx="153">
                  <c:v>29129</c:v>
                </c:pt>
                <c:pt idx="154">
                  <c:v>29160</c:v>
                </c:pt>
                <c:pt idx="155">
                  <c:v>29190</c:v>
                </c:pt>
                <c:pt idx="156">
                  <c:v>29221</c:v>
                </c:pt>
                <c:pt idx="157">
                  <c:v>29252</c:v>
                </c:pt>
                <c:pt idx="158">
                  <c:v>29281</c:v>
                </c:pt>
                <c:pt idx="159">
                  <c:v>29312</c:v>
                </c:pt>
                <c:pt idx="160">
                  <c:v>29342</c:v>
                </c:pt>
                <c:pt idx="161">
                  <c:v>29373</c:v>
                </c:pt>
                <c:pt idx="162">
                  <c:v>29403</c:v>
                </c:pt>
                <c:pt idx="163">
                  <c:v>29434</c:v>
                </c:pt>
                <c:pt idx="164">
                  <c:v>29465</c:v>
                </c:pt>
                <c:pt idx="165">
                  <c:v>29495</c:v>
                </c:pt>
                <c:pt idx="166">
                  <c:v>29526</c:v>
                </c:pt>
                <c:pt idx="167">
                  <c:v>29556</c:v>
                </c:pt>
                <c:pt idx="168">
                  <c:v>29587</c:v>
                </c:pt>
                <c:pt idx="169">
                  <c:v>29618</c:v>
                </c:pt>
                <c:pt idx="170">
                  <c:v>29646</c:v>
                </c:pt>
                <c:pt idx="171">
                  <c:v>29677</c:v>
                </c:pt>
                <c:pt idx="172">
                  <c:v>29707</c:v>
                </c:pt>
                <c:pt idx="173">
                  <c:v>29738</c:v>
                </c:pt>
                <c:pt idx="174">
                  <c:v>29768</c:v>
                </c:pt>
                <c:pt idx="175">
                  <c:v>29799</c:v>
                </c:pt>
                <c:pt idx="176">
                  <c:v>29830</c:v>
                </c:pt>
                <c:pt idx="177">
                  <c:v>29860</c:v>
                </c:pt>
                <c:pt idx="178">
                  <c:v>29891</c:v>
                </c:pt>
                <c:pt idx="179">
                  <c:v>29921</c:v>
                </c:pt>
                <c:pt idx="180">
                  <c:v>29952</c:v>
                </c:pt>
                <c:pt idx="181">
                  <c:v>29983</c:v>
                </c:pt>
                <c:pt idx="182">
                  <c:v>30011</c:v>
                </c:pt>
                <c:pt idx="183">
                  <c:v>30042</c:v>
                </c:pt>
                <c:pt idx="184">
                  <c:v>30072</c:v>
                </c:pt>
                <c:pt idx="185">
                  <c:v>30103</c:v>
                </c:pt>
                <c:pt idx="186">
                  <c:v>30133</c:v>
                </c:pt>
                <c:pt idx="187">
                  <c:v>30164</c:v>
                </c:pt>
                <c:pt idx="188">
                  <c:v>30195</c:v>
                </c:pt>
                <c:pt idx="189">
                  <c:v>30225</c:v>
                </c:pt>
                <c:pt idx="190">
                  <c:v>30256</c:v>
                </c:pt>
                <c:pt idx="191">
                  <c:v>30286</c:v>
                </c:pt>
                <c:pt idx="192">
                  <c:v>30317</c:v>
                </c:pt>
                <c:pt idx="193">
                  <c:v>30348</c:v>
                </c:pt>
                <c:pt idx="194">
                  <c:v>30376</c:v>
                </c:pt>
                <c:pt idx="195">
                  <c:v>30407</c:v>
                </c:pt>
                <c:pt idx="196">
                  <c:v>30437</c:v>
                </c:pt>
                <c:pt idx="197">
                  <c:v>30468</c:v>
                </c:pt>
                <c:pt idx="198">
                  <c:v>30498</c:v>
                </c:pt>
                <c:pt idx="199">
                  <c:v>30529</c:v>
                </c:pt>
                <c:pt idx="200">
                  <c:v>30560</c:v>
                </c:pt>
                <c:pt idx="201">
                  <c:v>30590</c:v>
                </c:pt>
                <c:pt idx="202">
                  <c:v>30621</c:v>
                </c:pt>
                <c:pt idx="203">
                  <c:v>30651</c:v>
                </c:pt>
                <c:pt idx="204">
                  <c:v>30682</c:v>
                </c:pt>
                <c:pt idx="205">
                  <c:v>30713</c:v>
                </c:pt>
                <c:pt idx="206">
                  <c:v>30742</c:v>
                </c:pt>
                <c:pt idx="207">
                  <c:v>30773</c:v>
                </c:pt>
                <c:pt idx="208">
                  <c:v>30803</c:v>
                </c:pt>
                <c:pt idx="209">
                  <c:v>30834</c:v>
                </c:pt>
                <c:pt idx="210">
                  <c:v>30864</c:v>
                </c:pt>
                <c:pt idx="211">
                  <c:v>30895</c:v>
                </c:pt>
                <c:pt idx="212">
                  <c:v>30926</c:v>
                </c:pt>
                <c:pt idx="213">
                  <c:v>30956</c:v>
                </c:pt>
                <c:pt idx="214">
                  <c:v>30987</c:v>
                </c:pt>
                <c:pt idx="215">
                  <c:v>31017</c:v>
                </c:pt>
                <c:pt idx="216">
                  <c:v>31048</c:v>
                </c:pt>
                <c:pt idx="217">
                  <c:v>31079</c:v>
                </c:pt>
                <c:pt idx="218">
                  <c:v>31107</c:v>
                </c:pt>
                <c:pt idx="219">
                  <c:v>31138</c:v>
                </c:pt>
                <c:pt idx="220">
                  <c:v>31168</c:v>
                </c:pt>
                <c:pt idx="221">
                  <c:v>31199</c:v>
                </c:pt>
                <c:pt idx="222">
                  <c:v>31229</c:v>
                </c:pt>
                <c:pt idx="223">
                  <c:v>31260</c:v>
                </c:pt>
                <c:pt idx="224">
                  <c:v>31291</c:v>
                </c:pt>
                <c:pt idx="225">
                  <c:v>31321</c:v>
                </c:pt>
                <c:pt idx="226">
                  <c:v>31352</c:v>
                </c:pt>
                <c:pt idx="227">
                  <c:v>31382</c:v>
                </c:pt>
                <c:pt idx="228">
                  <c:v>31413</c:v>
                </c:pt>
                <c:pt idx="229">
                  <c:v>31444</c:v>
                </c:pt>
                <c:pt idx="230">
                  <c:v>31472</c:v>
                </c:pt>
                <c:pt idx="231">
                  <c:v>31503</c:v>
                </c:pt>
                <c:pt idx="232">
                  <c:v>31533</c:v>
                </c:pt>
                <c:pt idx="233">
                  <c:v>31564</c:v>
                </c:pt>
                <c:pt idx="234">
                  <c:v>31594</c:v>
                </c:pt>
                <c:pt idx="235">
                  <c:v>31625</c:v>
                </c:pt>
                <c:pt idx="236">
                  <c:v>31656</c:v>
                </c:pt>
                <c:pt idx="237">
                  <c:v>31686</c:v>
                </c:pt>
                <c:pt idx="238">
                  <c:v>31717</c:v>
                </c:pt>
                <c:pt idx="239">
                  <c:v>31747</c:v>
                </c:pt>
                <c:pt idx="240">
                  <c:v>31778</c:v>
                </c:pt>
                <c:pt idx="241">
                  <c:v>31809</c:v>
                </c:pt>
                <c:pt idx="242">
                  <c:v>31837</c:v>
                </c:pt>
                <c:pt idx="243">
                  <c:v>31868</c:v>
                </c:pt>
                <c:pt idx="244">
                  <c:v>31898</c:v>
                </c:pt>
                <c:pt idx="245">
                  <c:v>31929</c:v>
                </c:pt>
                <c:pt idx="246">
                  <c:v>31959</c:v>
                </c:pt>
                <c:pt idx="247">
                  <c:v>31990</c:v>
                </c:pt>
                <c:pt idx="248">
                  <c:v>32021</c:v>
                </c:pt>
                <c:pt idx="249">
                  <c:v>32051</c:v>
                </c:pt>
                <c:pt idx="250">
                  <c:v>32082</c:v>
                </c:pt>
                <c:pt idx="251">
                  <c:v>32112</c:v>
                </c:pt>
                <c:pt idx="252">
                  <c:v>32143</c:v>
                </c:pt>
                <c:pt idx="253">
                  <c:v>32174</c:v>
                </c:pt>
                <c:pt idx="254">
                  <c:v>32203</c:v>
                </c:pt>
                <c:pt idx="255">
                  <c:v>32234</c:v>
                </c:pt>
                <c:pt idx="256">
                  <c:v>32264</c:v>
                </c:pt>
                <c:pt idx="257">
                  <c:v>32295</c:v>
                </c:pt>
                <c:pt idx="258">
                  <c:v>32325</c:v>
                </c:pt>
                <c:pt idx="259">
                  <c:v>32356</c:v>
                </c:pt>
                <c:pt idx="260">
                  <c:v>32387</c:v>
                </c:pt>
                <c:pt idx="261">
                  <c:v>32417</c:v>
                </c:pt>
                <c:pt idx="262">
                  <c:v>32448</c:v>
                </c:pt>
                <c:pt idx="263">
                  <c:v>32478</c:v>
                </c:pt>
                <c:pt idx="264">
                  <c:v>32509</c:v>
                </c:pt>
                <c:pt idx="265">
                  <c:v>32540</c:v>
                </c:pt>
                <c:pt idx="266">
                  <c:v>32568</c:v>
                </c:pt>
                <c:pt idx="267">
                  <c:v>32599</c:v>
                </c:pt>
                <c:pt idx="268">
                  <c:v>32629</c:v>
                </c:pt>
                <c:pt idx="269">
                  <c:v>32660</c:v>
                </c:pt>
                <c:pt idx="270">
                  <c:v>32690</c:v>
                </c:pt>
                <c:pt idx="271">
                  <c:v>32721</c:v>
                </c:pt>
                <c:pt idx="272">
                  <c:v>32752</c:v>
                </c:pt>
                <c:pt idx="273">
                  <c:v>32782</c:v>
                </c:pt>
                <c:pt idx="274">
                  <c:v>32813</c:v>
                </c:pt>
                <c:pt idx="275">
                  <c:v>32843</c:v>
                </c:pt>
                <c:pt idx="276">
                  <c:v>32874</c:v>
                </c:pt>
                <c:pt idx="277">
                  <c:v>32905</c:v>
                </c:pt>
                <c:pt idx="278">
                  <c:v>32933</c:v>
                </c:pt>
                <c:pt idx="279">
                  <c:v>32964</c:v>
                </c:pt>
                <c:pt idx="280">
                  <c:v>32994</c:v>
                </c:pt>
                <c:pt idx="281">
                  <c:v>33025</c:v>
                </c:pt>
                <c:pt idx="282">
                  <c:v>33055</c:v>
                </c:pt>
                <c:pt idx="283">
                  <c:v>33086</c:v>
                </c:pt>
                <c:pt idx="284">
                  <c:v>33117</c:v>
                </c:pt>
                <c:pt idx="285">
                  <c:v>33147</c:v>
                </c:pt>
                <c:pt idx="286">
                  <c:v>33178</c:v>
                </c:pt>
                <c:pt idx="287">
                  <c:v>33208</c:v>
                </c:pt>
                <c:pt idx="288">
                  <c:v>33239</c:v>
                </c:pt>
                <c:pt idx="289">
                  <c:v>33270</c:v>
                </c:pt>
                <c:pt idx="290">
                  <c:v>33298</c:v>
                </c:pt>
                <c:pt idx="291">
                  <c:v>33329</c:v>
                </c:pt>
                <c:pt idx="292">
                  <c:v>33359</c:v>
                </c:pt>
                <c:pt idx="293">
                  <c:v>33390</c:v>
                </c:pt>
                <c:pt idx="294">
                  <c:v>33420</c:v>
                </c:pt>
                <c:pt idx="295">
                  <c:v>33451</c:v>
                </c:pt>
                <c:pt idx="296">
                  <c:v>33482</c:v>
                </c:pt>
                <c:pt idx="297">
                  <c:v>33512</c:v>
                </c:pt>
                <c:pt idx="298">
                  <c:v>33543</c:v>
                </c:pt>
                <c:pt idx="299">
                  <c:v>33573</c:v>
                </c:pt>
                <c:pt idx="300">
                  <c:v>33604</c:v>
                </c:pt>
                <c:pt idx="301">
                  <c:v>33635</c:v>
                </c:pt>
                <c:pt idx="302">
                  <c:v>33664</c:v>
                </c:pt>
                <c:pt idx="303">
                  <c:v>33695</c:v>
                </c:pt>
                <c:pt idx="304">
                  <c:v>33725</c:v>
                </c:pt>
                <c:pt idx="305">
                  <c:v>33756</c:v>
                </c:pt>
                <c:pt idx="306">
                  <c:v>33786</c:v>
                </c:pt>
                <c:pt idx="307">
                  <c:v>33817</c:v>
                </c:pt>
                <c:pt idx="308">
                  <c:v>33848</c:v>
                </c:pt>
                <c:pt idx="309">
                  <c:v>33878</c:v>
                </c:pt>
                <c:pt idx="310">
                  <c:v>33909</c:v>
                </c:pt>
                <c:pt idx="311">
                  <c:v>33939</c:v>
                </c:pt>
                <c:pt idx="312">
                  <c:v>33970</c:v>
                </c:pt>
                <c:pt idx="313">
                  <c:v>34001</c:v>
                </c:pt>
                <c:pt idx="314">
                  <c:v>34029</c:v>
                </c:pt>
                <c:pt idx="315">
                  <c:v>34060</c:v>
                </c:pt>
                <c:pt idx="316">
                  <c:v>34090</c:v>
                </c:pt>
                <c:pt idx="317">
                  <c:v>34121</c:v>
                </c:pt>
                <c:pt idx="318">
                  <c:v>34151</c:v>
                </c:pt>
                <c:pt idx="319">
                  <c:v>34182</c:v>
                </c:pt>
                <c:pt idx="320">
                  <c:v>34213</c:v>
                </c:pt>
                <c:pt idx="321">
                  <c:v>34243</c:v>
                </c:pt>
                <c:pt idx="322">
                  <c:v>34274</c:v>
                </c:pt>
                <c:pt idx="323">
                  <c:v>34304</c:v>
                </c:pt>
                <c:pt idx="324">
                  <c:v>34335</c:v>
                </c:pt>
                <c:pt idx="325">
                  <c:v>34366</c:v>
                </c:pt>
                <c:pt idx="326">
                  <c:v>34394</c:v>
                </c:pt>
                <c:pt idx="327">
                  <c:v>34425</c:v>
                </c:pt>
                <c:pt idx="328">
                  <c:v>34455</c:v>
                </c:pt>
                <c:pt idx="329">
                  <c:v>34486</c:v>
                </c:pt>
                <c:pt idx="330">
                  <c:v>34516</c:v>
                </c:pt>
                <c:pt idx="331">
                  <c:v>34547</c:v>
                </c:pt>
                <c:pt idx="332">
                  <c:v>34578</c:v>
                </c:pt>
                <c:pt idx="333">
                  <c:v>34608</c:v>
                </c:pt>
                <c:pt idx="334">
                  <c:v>34639</c:v>
                </c:pt>
                <c:pt idx="335">
                  <c:v>34669</c:v>
                </c:pt>
                <c:pt idx="336">
                  <c:v>34700</c:v>
                </c:pt>
                <c:pt idx="337">
                  <c:v>34731</c:v>
                </c:pt>
                <c:pt idx="338">
                  <c:v>34759</c:v>
                </c:pt>
                <c:pt idx="339">
                  <c:v>34790</c:v>
                </c:pt>
                <c:pt idx="340">
                  <c:v>34820</c:v>
                </c:pt>
                <c:pt idx="341">
                  <c:v>34851</c:v>
                </c:pt>
                <c:pt idx="342">
                  <c:v>34881</c:v>
                </c:pt>
                <c:pt idx="343">
                  <c:v>34912</c:v>
                </c:pt>
                <c:pt idx="344">
                  <c:v>34943</c:v>
                </c:pt>
                <c:pt idx="345">
                  <c:v>34973</c:v>
                </c:pt>
                <c:pt idx="346">
                  <c:v>35004</c:v>
                </c:pt>
                <c:pt idx="347">
                  <c:v>35034</c:v>
                </c:pt>
                <c:pt idx="348">
                  <c:v>35065</c:v>
                </c:pt>
                <c:pt idx="349">
                  <c:v>35096</c:v>
                </c:pt>
                <c:pt idx="350">
                  <c:v>35125</c:v>
                </c:pt>
                <c:pt idx="351">
                  <c:v>35156</c:v>
                </c:pt>
                <c:pt idx="352">
                  <c:v>35186</c:v>
                </c:pt>
                <c:pt idx="353">
                  <c:v>35217</c:v>
                </c:pt>
                <c:pt idx="354">
                  <c:v>35247</c:v>
                </c:pt>
                <c:pt idx="355">
                  <c:v>35278</c:v>
                </c:pt>
                <c:pt idx="356">
                  <c:v>35309</c:v>
                </c:pt>
                <c:pt idx="357">
                  <c:v>35339</c:v>
                </c:pt>
                <c:pt idx="358">
                  <c:v>35370</c:v>
                </c:pt>
                <c:pt idx="359">
                  <c:v>35400</c:v>
                </c:pt>
                <c:pt idx="360">
                  <c:v>35431</c:v>
                </c:pt>
                <c:pt idx="361">
                  <c:v>35462</c:v>
                </c:pt>
                <c:pt idx="362">
                  <c:v>35490</c:v>
                </c:pt>
                <c:pt idx="363">
                  <c:v>35521</c:v>
                </c:pt>
                <c:pt idx="364">
                  <c:v>35551</c:v>
                </c:pt>
                <c:pt idx="365">
                  <c:v>35582</c:v>
                </c:pt>
                <c:pt idx="366">
                  <c:v>35612</c:v>
                </c:pt>
                <c:pt idx="367">
                  <c:v>35643</c:v>
                </c:pt>
                <c:pt idx="368">
                  <c:v>35674</c:v>
                </c:pt>
                <c:pt idx="369">
                  <c:v>35704</c:v>
                </c:pt>
                <c:pt idx="370">
                  <c:v>35735</c:v>
                </c:pt>
                <c:pt idx="371">
                  <c:v>35765</c:v>
                </c:pt>
                <c:pt idx="372">
                  <c:v>35796</c:v>
                </c:pt>
                <c:pt idx="373">
                  <c:v>35827</c:v>
                </c:pt>
                <c:pt idx="374">
                  <c:v>35855</c:v>
                </c:pt>
                <c:pt idx="375">
                  <c:v>35886</c:v>
                </c:pt>
                <c:pt idx="376">
                  <c:v>35916</c:v>
                </c:pt>
                <c:pt idx="377">
                  <c:v>35947</c:v>
                </c:pt>
                <c:pt idx="378">
                  <c:v>35977</c:v>
                </c:pt>
                <c:pt idx="379">
                  <c:v>36008</c:v>
                </c:pt>
                <c:pt idx="380">
                  <c:v>36039</c:v>
                </c:pt>
                <c:pt idx="381">
                  <c:v>36069</c:v>
                </c:pt>
                <c:pt idx="382">
                  <c:v>36100</c:v>
                </c:pt>
                <c:pt idx="383">
                  <c:v>36130</c:v>
                </c:pt>
                <c:pt idx="384">
                  <c:v>36161</c:v>
                </c:pt>
                <c:pt idx="385">
                  <c:v>36192</c:v>
                </c:pt>
                <c:pt idx="386">
                  <c:v>36220</c:v>
                </c:pt>
                <c:pt idx="387">
                  <c:v>36251</c:v>
                </c:pt>
                <c:pt idx="388">
                  <c:v>36281</c:v>
                </c:pt>
                <c:pt idx="389">
                  <c:v>36312</c:v>
                </c:pt>
                <c:pt idx="390">
                  <c:v>36342</c:v>
                </c:pt>
                <c:pt idx="391">
                  <c:v>36373</c:v>
                </c:pt>
                <c:pt idx="392">
                  <c:v>36404</c:v>
                </c:pt>
                <c:pt idx="393">
                  <c:v>36434</c:v>
                </c:pt>
                <c:pt idx="394">
                  <c:v>36465</c:v>
                </c:pt>
                <c:pt idx="395">
                  <c:v>36495</c:v>
                </c:pt>
                <c:pt idx="396">
                  <c:v>36526</c:v>
                </c:pt>
                <c:pt idx="397">
                  <c:v>36557</c:v>
                </c:pt>
                <c:pt idx="398">
                  <c:v>36586</c:v>
                </c:pt>
                <c:pt idx="399">
                  <c:v>36617</c:v>
                </c:pt>
                <c:pt idx="400">
                  <c:v>36647</c:v>
                </c:pt>
                <c:pt idx="401">
                  <c:v>36678</c:v>
                </c:pt>
                <c:pt idx="402">
                  <c:v>36708</c:v>
                </c:pt>
                <c:pt idx="403">
                  <c:v>36739</c:v>
                </c:pt>
                <c:pt idx="404">
                  <c:v>36770</c:v>
                </c:pt>
                <c:pt idx="405">
                  <c:v>36800</c:v>
                </c:pt>
                <c:pt idx="406">
                  <c:v>36831</c:v>
                </c:pt>
                <c:pt idx="407">
                  <c:v>36861</c:v>
                </c:pt>
                <c:pt idx="408">
                  <c:v>36892</c:v>
                </c:pt>
                <c:pt idx="409">
                  <c:v>36923</c:v>
                </c:pt>
                <c:pt idx="410">
                  <c:v>36951</c:v>
                </c:pt>
                <c:pt idx="411">
                  <c:v>36982</c:v>
                </c:pt>
                <c:pt idx="412">
                  <c:v>37012</c:v>
                </c:pt>
                <c:pt idx="413">
                  <c:v>37043</c:v>
                </c:pt>
                <c:pt idx="414">
                  <c:v>37073</c:v>
                </c:pt>
                <c:pt idx="415">
                  <c:v>37104</c:v>
                </c:pt>
                <c:pt idx="416">
                  <c:v>37135</c:v>
                </c:pt>
                <c:pt idx="417">
                  <c:v>37165</c:v>
                </c:pt>
                <c:pt idx="418">
                  <c:v>37196</c:v>
                </c:pt>
                <c:pt idx="419">
                  <c:v>37226</c:v>
                </c:pt>
                <c:pt idx="420">
                  <c:v>37257</c:v>
                </c:pt>
                <c:pt idx="421">
                  <c:v>37288</c:v>
                </c:pt>
                <c:pt idx="422">
                  <c:v>37316</c:v>
                </c:pt>
                <c:pt idx="423">
                  <c:v>37347</c:v>
                </c:pt>
                <c:pt idx="424">
                  <c:v>37377</c:v>
                </c:pt>
                <c:pt idx="425">
                  <c:v>37408</c:v>
                </c:pt>
                <c:pt idx="426">
                  <c:v>37438</c:v>
                </c:pt>
                <c:pt idx="427">
                  <c:v>37469</c:v>
                </c:pt>
                <c:pt idx="428">
                  <c:v>37500</c:v>
                </c:pt>
                <c:pt idx="429">
                  <c:v>37530</c:v>
                </c:pt>
                <c:pt idx="430">
                  <c:v>37561</c:v>
                </c:pt>
                <c:pt idx="431">
                  <c:v>37591</c:v>
                </c:pt>
                <c:pt idx="432">
                  <c:v>37622</c:v>
                </c:pt>
                <c:pt idx="433">
                  <c:v>37653</c:v>
                </c:pt>
                <c:pt idx="434">
                  <c:v>37681</c:v>
                </c:pt>
                <c:pt idx="435">
                  <c:v>37712</c:v>
                </c:pt>
                <c:pt idx="436">
                  <c:v>37742</c:v>
                </c:pt>
                <c:pt idx="437">
                  <c:v>37773</c:v>
                </c:pt>
                <c:pt idx="438">
                  <c:v>37803</c:v>
                </c:pt>
                <c:pt idx="439">
                  <c:v>37834</c:v>
                </c:pt>
                <c:pt idx="440">
                  <c:v>37865</c:v>
                </c:pt>
                <c:pt idx="441">
                  <c:v>37895</c:v>
                </c:pt>
                <c:pt idx="442">
                  <c:v>37926</c:v>
                </c:pt>
                <c:pt idx="443">
                  <c:v>37956</c:v>
                </c:pt>
                <c:pt idx="444">
                  <c:v>37987</c:v>
                </c:pt>
                <c:pt idx="445">
                  <c:v>38018</c:v>
                </c:pt>
                <c:pt idx="446">
                  <c:v>38047</c:v>
                </c:pt>
                <c:pt idx="447">
                  <c:v>38078</c:v>
                </c:pt>
                <c:pt idx="448">
                  <c:v>38108</c:v>
                </c:pt>
                <c:pt idx="449">
                  <c:v>38139</c:v>
                </c:pt>
                <c:pt idx="450">
                  <c:v>38169</c:v>
                </c:pt>
                <c:pt idx="451">
                  <c:v>38200</c:v>
                </c:pt>
                <c:pt idx="452">
                  <c:v>38231</c:v>
                </c:pt>
                <c:pt idx="453">
                  <c:v>38261</c:v>
                </c:pt>
                <c:pt idx="454">
                  <c:v>38292</c:v>
                </c:pt>
                <c:pt idx="455">
                  <c:v>38322</c:v>
                </c:pt>
                <c:pt idx="456">
                  <c:v>38353</c:v>
                </c:pt>
                <c:pt idx="457">
                  <c:v>38384</c:v>
                </c:pt>
                <c:pt idx="458">
                  <c:v>38412</c:v>
                </c:pt>
                <c:pt idx="459">
                  <c:v>38443</c:v>
                </c:pt>
                <c:pt idx="460">
                  <c:v>38473</c:v>
                </c:pt>
                <c:pt idx="461">
                  <c:v>38504</c:v>
                </c:pt>
                <c:pt idx="462">
                  <c:v>38534</c:v>
                </c:pt>
                <c:pt idx="463">
                  <c:v>38565</c:v>
                </c:pt>
                <c:pt idx="464">
                  <c:v>38596</c:v>
                </c:pt>
                <c:pt idx="465">
                  <c:v>38626</c:v>
                </c:pt>
                <c:pt idx="466">
                  <c:v>38657</c:v>
                </c:pt>
                <c:pt idx="467">
                  <c:v>38687</c:v>
                </c:pt>
                <c:pt idx="468">
                  <c:v>38718</c:v>
                </c:pt>
                <c:pt idx="469">
                  <c:v>38749</c:v>
                </c:pt>
                <c:pt idx="470">
                  <c:v>38777</c:v>
                </c:pt>
                <c:pt idx="471">
                  <c:v>38808</c:v>
                </c:pt>
                <c:pt idx="472">
                  <c:v>38838</c:v>
                </c:pt>
                <c:pt idx="473">
                  <c:v>38869</c:v>
                </c:pt>
                <c:pt idx="474">
                  <c:v>38899</c:v>
                </c:pt>
                <c:pt idx="475">
                  <c:v>38930</c:v>
                </c:pt>
                <c:pt idx="476">
                  <c:v>38961</c:v>
                </c:pt>
                <c:pt idx="477">
                  <c:v>38991</c:v>
                </c:pt>
                <c:pt idx="478">
                  <c:v>39022</c:v>
                </c:pt>
                <c:pt idx="479">
                  <c:v>39052</c:v>
                </c:pt>
                <c:pt idx="480">
                  <c:v>39083</c:v>
                </c:pt>
                <c:pt idx="481">
                  <c:v>39114</c:v>
                </c:pt>
                <c:pt idx="482">
                  <c:v>39142</c:v>
                </c:pt>
                <c:pt idx="483">
                  <c:v>39173</c:v>
                </c:pt>
                <c:pt idx="484">
                  <c:v>39203</c:v>
                </c:pt>
                <c:pt idx="485">
                  <c:v>39234</c:v>
                </c:pt>
                <c:pt idx="486">
                  <c:v>39264</c:v>
                </c:pt>
                <c:pt idx="487">
                  <c:v>39295</c:v>
                </c:pt>
                <c:pt idx="488">
                  <c:v>39326</c:v>
                </c:pt>
                <c:pt idx="489">
                  <c:v>39356</c:v>
                </c:pt>
                <c:pt idx="490">
                  <c:v>39387</c:v>
                </c:pt>
                <c:pt idx="491">
                  <c:v>39417</c:v>
                </c:pt>
                <c:pt idx="492">
                  <c:v>39448</c:v>
                </c:pt>
                <c:pt idx="493">
                  <c:v>39479</c:v>
                </c:pt>
                <c:pt idx="494">
                  <c:v>39508</c:v>
                </c:pt>
                <c:pt idx="495">
                  <c:v>39539</c:v>
                </c:pt>
                <c:pt idx="496">
                  <c:v>39569</c:v>
                </c:pt>
                <c:pt idx="497">
                  <c:v>39600</c:v>
                </c:pt>
                <c:pt idx="498">
                  <c:v>39630</c:v>
                </c:pt>
                <c:pt idx="499">
                  <c:v>39661</c:v>
                </c:pt>
                <c:pt idx="500">
                  <c:v>39692</c:v>
                </c:pt>
                <c:pt idx="501">
                  <c:v>39722</c:v>
                </c:pt>
                <c:pt idx="502">
                  <c:v>39753</c:v>
                </c:pt>
                <c:pt idx="503">
                  <c:v>39783</c:v>
                </c:pt>
                <c:pt idx="504">
                  <c:v>39814</c:v>
                </c:pt>
                <c:pt idx="505">
                  <c:v>39845</c:v>
                </c:pt>
                <c:pt idx="506">
                  <c:v>39873</c:v>
                </c:pt>
                <c:pt idx="507">
                  <c:v>39904</c:v>
                </c:pt>
                <c:pt idx="508">
                  <c:v>39934</c:v>
                </c:pt>
                <c:pt idx="509">
                  <c:v>39965</c:v>
                </c:pt>
                <c:pt idx="510">
                  <c:v>39995</c:v>
                </c:pt>
                <c:pt idx="511">
                  <c:v>40026</c:v>
                </c:pt>
                <c:pt idx="512">
                  <c:v>40057</c:v>
                </c:pt>
                <c:pt idx="513">
                  <c:v>40087</c:v>
                </c:pt>
                <c:pt idx="514">
                  <c:v>40118</c:v>
                </c:pt>
                <c:pt idx="515">
                  <c:v>40148</c:v>
                </c:pt>
                <c:pt idx="516">
                  <c:v>40179</c:v>
                </c:pt>
                <c:pt idx="517">
                  <c:v>40210</c:v>
                </c:pt>
                <c:pt idx="518">
                  <c:v>40238</c:v>
                </c:pt>
                <c:pt idx="519">
                  <c:v>40269</c:v>
                </c:pt>
                <c:pt idx="520">
                  <c:v>40299</c:v>
                </c:pt>
                <c:pt idx="521">
                  <c:v>40330</c:v>
                </c:pt>
                <c:pt idx="522">
                  <c:v>40360</c:v>
                </c:pt>
                <c:pt idx="523">
                  <c:v>40391</c:v>
                </c:pt>
                <c:pt idx="524">
                  <c:v>40422</c:v>
                </c:pt>
                <c:pt idx="525">
                  <c:v>40452</c:v>
                </c:pt>
                <c:pt idx="526">
                  <c:v>40483</c:v>
                </c:pt>
                <c:pt idx="527">
                  <c:v>40513</c:v>
                </c:pt>
                <c:pt idx="528">
                  <c:v>40544</c:v>
                </c:pt>
                <c:pt idx="529">
                  <c:v>40575</c:v>
                </c:pt>
                <c:pt idx="530">
                  <c:v>40603</c:v>
                </c:pt>
                <c:pt idx="531">
                  <c:v>40634</c:v>
                </c:pt>
                <c:pt idx="532">
                  <c:v>40664</c:v>
                </c:pt>
                <c:pt idx="533">
                  <c:v>40695</c:v>
                </c:pt>
                <c:pt idx="534">
                  <c:v>40725</c:v>
                </c:pt>
                <c:pt idx="535">
                  <c:v>40756</c:v>
                </c:pt>
                <c:pt idx="536">
                  <c:v>40787</c:v>
                </c:pt>
                <c:pt idx="537">
                  <c:v>40817</c:v>
                </c:pt>
                <c:pt idx="538">
                  <c:v>40848</c:v>
                </c:pt>
                <c:pt idx="539">
                  <c:v>40878</c:v>
                </c:pt>
                <c:pt idx="540">
                  <c:v>40909</c:v>
                </c:pt>
                <c:pt idx="541">
                  <c:v>40940</c:v>
                </c:pt>
                <c:pt idx="542">
                  <c:v>40969</c:v>
                </c:pt>
                <c:pt idx="543">
                  <c:v>41000</c:v>
                </c:pt>
                <c:pt idx="544">
                  <c:v>41030</c:v>
                </c:pt>
                <c:pt idx="545">
                  <c:v>41061</c:v>
                </c:pt>
                <c:pt idx="546">
                  <c:v>41091</c:v>
                </c:pt>
                <c:pt idx="547">
                  <c:v>41122</c:v>
                </c:pt>
                <c:pt idx="548">
                  <c:v>41153</c:v>
                </c:pt>
                <c:pt idx="549">
                  <c:v>41183</c:v>
                </c:pt>
                <c:pt idx="550">
                  <c:v>41214</c:v>
                </c:pt>
                <c:pt idx="551">
                  <c:v>41244</c:v>
                </c:pt>
                <c:pt idx="552">
                  <c:v>41275</c:v>
                </c:pt>
                <c:pt idx="553">
                  <c:v>41306</c:v>
                </c:pt>
                <c:pt idx="554">
                  <c:v>41334</c:v>
                </c:pt>
                <c:pt idx="555">
                  <c:v>41365</c:v>
                </c:pt>
                <c:pt idx="556">
                  <c:v>41395</c:v>
                </c:pt>
                <c:pt idx="557">
                  <c:v>41426</c:v>
                </c:pt>
                <c:pt idx="558">
                  <c:v>41456</c:v>
                </c:pt>
                <c:pt idx="559">
                  <c:v>41487</c:v>
                </c:pt>
                <c:pt idx="560">
                  <c:v>41518</c:v>
                </c:pt>
                <c:pt idx="561">
                  <c:v>41548</c:v>
                </c:pt>
                <c:pt idx="562">
                  <c:v>41579</c:v>
                </c:pt>
                <c:pt idx="563">
                  <c:v>41609</c:v>
                </c:pt>
                <c:pt idx="564">
                  <c:v>41640</c:v>
                </c:pt>
                <c:pt idx="565">
                  <c:v>41671</c:v>
                </c:pt>
                <c:pt idx="566">
                  <c:v>41699</c:v>
                </c:pt>
                <c:pt idx="567">
                  <c:v>41730</c:v>
                </c:pt>
                <c:pt idx="568">
                  <c:v>41760</c:v>
                </c:pt>
                <c:pt idx="569">
                  <c:v>41791</c:v>
                </c:pt>
                <c:pt idx="570">
                  <c:v>41821</c:v>
                </c:pt>
                <c:pt idx="571">
                  <c:v>41852</c:v>
                </c:pt>
                <c:pt idx="572">
                  <c:v>41883</c:v>
                </c:pt>
                <c:pt idx="573">
                  <c:v>41913</c:v>
                </c:pt>
                <c:pt idx="574">
                  <c:v>41944</c:v>
                </c:pt>
                <c:pt idx="575">
                  <c:v>41974</c:v>
                </c:pt>
                <c:pt idx="576">
                  <c:v>42005</c:v>
                </c:pt>
                <c:pt idx="577">
                  <c:v>42036</c:v>
                </c:pt>
                <c:pt idx="578">
                  <c:v>42064</c:v>
                </c:pt>
                <c:pt idx="579">
                  <c:v>42095</c:v>
                </c:pt>
                <c:pt idx="580">
                  <c:v>42125</c:v>
                </c:pt>
                <c:pt idx="581">
                  <c:v>42156</c:v>
                </c:pt>
                <c:pt idx="582">
                  <c:v>42186</c:v>
                </c:pt>
                <c:pt idx="583">
                  <c:v>42217</c:v>
                </c:pt>
                <c:pt idx="584">
                  <c:v>42248</c:v>
                </c:pt>
                <c:pt idx="585">
                  <c:v>42278</c:v>
                </c:pt>
                <c:pt idx="586">
                  <c:v>42309</c:v>
                </c:pt>
                <c:pt idx="587">
                  <c:v>42339</c:v>
                </c:pt>
                <c:pt idx="588">
                  <c:v>42370</c:v>
                </c:pt>
                <c:pt idx="589">
                  <c:v>42401</c:v>
                </c:pt>
                <c:pt idx="590">
                  <c:v>42430</c:v>
                </c:pt>
                <c:pt idx="591">
                  <c:v>42461</c:v>
                </c:pt>
                <c:pt idx="592">
                  <c:v>42491</c:v>
                </c:pt>
                <c:pt idx="593">
                  <c:v>42522</c:v>
                </c:pt>
                <c:pt idx="594">
                  <c:v>42552</c:v>
                </c:pt>
                <c:pt idx="595">
                  <c:v>42583</c:v>
                </c:pt>
                <c:pt idx="596">
                  <c:v>42614</c:v>
                </c:pt>
                <c:pt idx="597">
                  <c:v>42644</c:v>
                </c:pt>
                <c:pt idx="598">
                  <c:v>42675</c:v>
                </c:pt>
                <c:pt idx="599">
                  <c:v>42705</c:v>
                </c:pt>
                <c:pt idx="600">
                  <c:v>42736</c:v>
                </c:pt>
                <c:pt idx="601">
                  <c:v>42767</c:v>
                </c:pt>
                <c:pt idx="602">
                  <c:v>42795</c:v>
                </c:pt>
                <c:pt idx="603">
                  <c:v>42826</c:v>
                </c:pt>
                <c:pt idx="604">
                  <c:v>42856</c:v>
                </c:pt>
                <c:pt idx="605">
                  <c:v>42887</c:v>
                </c:pt>
                <c:pt idx="606">
                  <c:v>42917</c:v>
                </c:pt>
                <c:pt idx="607">
                  <c:v>42948</c:v>
                </c:pt>
                <c:pt idx="608">
                  <c:v>42979</c:v>
                </c:pt>
                <c:pt idx="609">
                  <c:v>43009</c:v>
                </c:pt>
                <c:pt idx="610">
                  <c:v>43040</c:v>
                </c:pt>
                <c:pt idx="611">
                  <c:v>43070</c:v>
                </c:pt>
                <c:pt idx="612">
                  <c:v>43101</c:v>
                </c:pt>
                <c:pt idx="613">
                  <c:v>43132</c:v>
                </c:pt>
                <c:pt idx="614">
                  <c:v>43160</c:v>
                </c:pt>
                <c:pt idx="615">
                  <c:v>43191</c:v>
                </c:pt>
                <c:pt idx="616">
                  <c:v>43221</c:v>
                </c:pt>
                <c:pt idx="617">
                  <c:v>43252</c:v>
                </c:pt>
                <c:pt idx="618">
                  <c:v>43282</c:v>
                </c:pt>
                <c:pt idx="619">
                  <c:v>43313</c:v>
                </c:pt>
                <c:pt idx="620">
                  <c:v>43344</c:v>
                </c:pt>
                <c:pt idx="621">
                  <c:v>43374</c:v>
                </c:pt>
                <c:pt idx="622">
                  <c:v>43405</c:v>
                </c:pt>
                <c:pt idx="623">
                  <c:v>43435</c:v>
                </c:pt>
                <c:pt idx="624">
                  <c:v>43466</c:v>
                </c:pt>
                <c:pt idx="625">
                  <c:v>43497</c:v>
                </c:pt>
                <c:pt idx="626">
                  <c:v>43525</c:v>
                </c:pt>
                <c:pt idx="627">
                  <c:v>43556</c:v>
                </c:pt>
                <c:pt idx="628">
                  <c:v>43586</c:v>
                </c:pt>
                <c:pt idx="629">
                  <c:v>43617</c:v>
                </c:pt>
                <c:pt idx="630">
                  <c:v>43647</c:v>
                </c:pt>
                <c:pt idx="631">
                  <c:v>43678</c:v>
                </c:pt>
                <c:pt idx="632">
                  <c:v>43709</c:v>
                </c:pt>
                <c:pt idx="633">
                  <c:v>43739</c:v>
                </c:pt>
                <c:pt idx="634">
                  <c:v>43770</c:v>
                </c:pt>
                <c:pt idx="635">
                  <c:v>43800</c:v>
                </c:pt>
                <c:pt idx="636">
                  <c:v>43831</c:v>
                </c:pt>
                <c:pt idx="637">
                  <c:v>43862</c:v>
                </c:pt>
                <c:pt idx="638">
                  <c:v>43891</c:v>
                </c:pt>
                <c:pt idx="639">
                  <c:v>43922</c:v>
                </c:pt>
                <c:pt idx="640">
                  <c:v>43952</c:v>
                </c:pt>
                <c:pt idx="641">
                  <c:v>43983</c:v>
                </c:pt>
                <c:pt idx="642">
                  <c:v>44013</c:v>
                </c:pt>
                <c:pt idx="643">
                  <c:v>44044</c:v>
                </c:pt>
                <c:pt idx="644">
                  <c:v>44075</c:v>
                </c:pt>
                <c:pt idx="645">
                  <c:v>44105</c:v>
                </c:pt>
                <c:pt idx="646">
                  <c:v>44136</c:v>
                </c:pt>
                <c:pt idx="647">
                  <c:v>44166</c:v>
                </c:pt>
                <c:pt idx="648">
                  <c:v>44197</c:v>
                </c:pt>
              </c:numCache>
            </c:numRef>
          </c:cat>
          <c:val>
            <c:numRef>
              <c:f>'[1]s1'!$H$8:$H$656</c:f>
              <c:numCache>
                <c:ptCount val="6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c:v>
                </c:pt>
                <c:pt idx="36">
                  <c:v>1</c:v>
                </c:pt>
                <c:pt idx="37">
                  <c:v>1</c:v>
                </c:pt>
                <c:pt idx="38">
                  <c:v>1</c:v>
                </c:pt>
                <c:pt idx="39">
                  <c:v>1</c:v>
                </c:pt>
                <c:pt idx="40">
                  <c:v>1</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1</c:v>
                </c:pt>
                <c:pt idx="157">
                  <c:v>1</c:v>
                </c:pt>
                <c:pt idx="158">
                  <c:v>1</c:v>
                </c:pt>
                <c:pt idx="159">
                  <c:v>1</c:v>
                </c:pt>
                <c:pt idx="160">
                  <c:v>1</c:v>
                </c:pt>
                <c:pt idx="161">
                  <c:v>1</c:v>
                </c:pt>
                <c:pt idx="162">
                  <c:v>1</c:v>
                </c:pt>
                <c:pt idx="163">
                  <c:v>0</c:v>
                </c:pt>
                <c:pt idx="164">
                  <c:v>0</c:v>
                </c:pt>
                <c:pt idx="165">
                  <c:v>0</c:v>
                </c:pt>
                <c:pt idx="166">
                  <c:v>0</c:v>
                </c:pt>
                <c:pt idx="167">
                  <c:v>0</c:v>
                </c:pt>
                <c:pt idx="168">
                  <c:v>0</c:v>
                </c:pt>
                <c:pt idx="169">
                  <c:v>0</c:v>
                </c:pt>
                <c:pt idx="170">
                  <c:v>0</c:v>
                </c:pt>
                <c:pt idx="171">
                  <c:v>0</c:v>
                </c:pt>
                <c:pt idx="172">
                  <c:v>0</c:v>
                </c:pt>
                <c:pt idx="173">
                  <c:v>0</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1</c:v>
                </c:pt>
                <c:pt idx="283">
                  <c:v>1</c:v>
                </c:pt>
                <c:pt idx="284">
                  <c:v>1</c:v>
                </c:pt>
                <c:pt idx="285">
                  <c:v>1</c:v>
                </c:pt>
                <c:pt idx="286">
                  <c:v>1</c:v>
                </c:pt>
                <c:pt idx="287">
                  <c:v>1</c:v>
                </c:pt>
                <c:pt idx="288">
                  <c:v>1</c:v>
                </c:pt>
                <c:pt idx="289">
                  <c:v>1</c:v>
                </c:pt>
                <c:pt idx="290">
                  <c:v>1</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1</c:v>
                </c:pt>
                <c:pt idx="411">
                  <c:v>1</c:v>
                </c:pt>
                <c:pt idx="412">
                  <c:v>1</c:v>
                </c:pt>
                <c:pt idx="413">
                  <c:v>1</c:v>
                </c:pt>
                <c:pt idx="414">
                  <c:v>1</c:v>
                </c:pt>
                <c:pt idx="415">
                  <c:v>1</c:v>
                </c:pt>
                <c:pt idx="416">
                  <c:v>1</c:v>
                </c:pt>
                <c:pt idx="417">
                  <c:v>1</c:v>
                </c:pt>
                <c:pt idx="418">
                  <c:v>1</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numCache>
            </c:numRef>
          </c:val>
        </c:ser>
        <c:gapWidth val="0"/>
        <c:axId val="24448097"/>
        <c:axId val="18706282"/>
      </c:barChart>
      <c:lineChart>
        <c:grouping val="standard"/>
        <c:varyColors val="0"/>
        <c:ser>
          <c:idx val="0"/>
          <c:order val="0"/>
          <c:tx>
            <c:strRef>
              <c:f>'[1]s1'!$G$7</c:f>
              <c:strCache>
                <c:ptCount val="1"/>
                <c:pt idx="0">
                  <c:v>sp500eow</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'[1]s1'!$F$8:$F$656</c:f>
              <c:numCache>
                <c:ptCount val="649"/>
                <c:pt idx="0">
                  <c:v>24473</c:v>
                </c:pt>
                <c:pt idx="1">
                  <c:v>24504</c:v>
                </c:pt>
                <c:pt idx="2">
                  <c:v>24532</c:v>
                </c:pt>
                <c:pt idx="3">
                  <c:v>24563</c:v>
                </c:pt>
                <c:pt idx="4">
                  <c:v>24593</c:v>
                </c:pt>
                <c:pt idx="5">
                  <c:v>24624</c:v>
                </c:pt>
                <c:pt idx="6">
                  <c:v>24654</c:v>
                </c:pt>
                <c:pt idx="7">
                  <c:v>24685</c:v>
                </c:pt>
                <c:pt idx="8">
                  <c:v>24716</c:v>
                </c:pt>
                <c:pt idx="9">
                  <c:v>24746</c:v>
                </c:pt>
                <c:pt idx="10">
                  <c:v>24777</c:v>
                </c:pt>
                <c:pt idx="11">
                  <c:v>24807</c:v>
                </c:pt>
                <c:pt idx="12">
                  <c:v>24838</c:v>
                </c:pt>
                <c:pt idx="13">
                  <c:v>24869</c:v>
                </c:pt>
                <c:pt idx="14">
                  <c:v>24898</c:v>
                </c:pt>
                <c:pt idx="15">
                  <c:v>24929</c:v>
                </c:pt>
                <c:pt idx="16">
                  <c:v>24959</c:v>
                </c:pt>
                <c:pt idx="17">
                  <c:v>24990</c:v>
                </c:pt>
                <c:pt idx="18">
                  <c:v>25020</c:v>
                </c:pt>
                <c:pt idx="19">
                  <c:v>25051</c:v>
                </c:pt>
                <c:pt idx="20">
                  <c:v>25082</c:v>
                </c:pt>
                <c:pt idx="21">
                  <c:v>25112</c:v>
                </c:pt>
                <c:pt idx="22">
                  <c:v>25143</c:v>
                </c:pt>
                <c:pt idx="23">
                  <c:v>25173</c:v>
                </c:pt>
                <c:pt idx="24">
                  <c:v>25204</c:v>
                </c:pt>
                <c:pt idx="25">
                  <c:v>25235</c:v>
                </c:pt>
                <c:pt idx="26">
                  <c:v>25263</c:v>
                </c:pt>
                <c:pt idx="27">
                  <c:v>25294</c:v>
                </c:pt>
                <c:pt idx="28">
                  <c:v>25324</c:v>
                </c:pt>
                <c:pt idx="29">
                  <c:v>25355</c:v>
                </c:pt>
                <c:pt idx="30">
                  <c:v>25385</c:v>
                </c:pt>
                <c:pt idx="31">
                  <c:v>25416</c:v>
                </c:pt>
                <c:pt idx="32">
                  <c:v>25447</c:v>
                </c:pt>
                <c:pt idx="33">
                  <c:v>25477</c:v>
                </c:pt>
                <c:pt idx="34">
                  <c:v>25508</c:v>
                </c:pt>
                <c:pt idx="35">
                  <c:v>25538</c:v>
                </c:pt>
                <c:pt idx="36">
                  <c:v>25569</c:v>
                </c:pt>
                <c:pt idx="37">
                  <c:v>25600</c:v>
                </c:pt>
                <c:pt idx="38">
                  <c:v>25628</c:v>
                </c:pt>
                <c:pt idx="39">
                  <c:v>25659</c:v>
                </c:pt>
                <c:pt idx="40">
                  <c:v>25689</c:v>
                </c:pt>
                <c:pt idx="41">
                  <c:v>25720</c:v>
                </c:pt>
                <c:pt idx="42">
                  <c:v>25750</c:v>
                </c:pt>
                <c:pt idx="43">
                  <c:v>25781</c:v>
                </c:pt>
                <c:pt idx="44">
                  <c:v>25812</c:v>
                </c:pt>
                <c:pt idx="45">
                  <c:v>25842</c:v>
                </c:pt>
                <c:pt idx="46">
                  <c:v>25873</c:v>
                </c:pt>
                <c:pt idx="47">
                  <c:v>25903</c:v>
                </c:pt>
                <c:pt idx="48">
                  <c:v>25934</c:v>
                </c:pt>
                <c:pt idx="49">
                  <c:v>25965</c:v>
                </c:pt>
                <c:pt idx="50">
                  <c:v>25993</c:v>
                </c:pt>
                <c:pt idx="51">
                  <c:v>26024</c:v>
                </c:pt>
                <c:pt idx="52">
                  <c:v>26054</c:v>
                </c:pt>
                <c:pt idx="53">
                  <c:v>26085</c:v>
                </c:pt>
                <c:pt idx="54">
                  <c:v>26115</c:v>
                </c:pt>
                <c:pt idx="55">
                  <c:v>26146</c:v>
                </c:pt>
                <c:pt idx="56">
                  <c:v>26177</c:v>
                </c:pt>
                <c:pt idx="57">
                  <c:v>26207</c:v>
                </c:pt>
                <c:pt idx="58">
                  <c:v>26238</c:v>
                </c:pt>
                <c:pt idx="59">
                  <c:v>26268</c:v>
                </c:pt>
                <c:pt idx="60">
                  <c:v>26299</c:v>
                </c:pt>
                <c:pt idx="61">
                  <c:v>26330</c:v>
                </c:pt>
                <c:pt idx="62">
                  <c:v>26359</c:v>
                </c:pt>
                <c:pt idx="63">
                  <c:v>26390</c:v>
                </c:pt>
                <c:pt idx="64">
                  <c:v>26420</c:v>
                </c:pt>
                <c:pt idx="65">
                  <c:v>26451</c:v>
                </c:pt>
                <c:pt idx="66">
                  <c:v>26481</c:v>
                </c:pt>
                <c:pt idx="67">
                  <c:v>26512</c:v>
                </c:pt>
                <c:pt idx="68">
                  <c:v>26543</c:v>
                </c:pt>
                <c:pt idx="69">
                  <c:v>26573</c:v>
                </c:pt>
                <c:pt idx="70">
                  <c:v>26604</c:v>
                </c:pt>
                <c:pt idx="71">
                  <c:v>26634</c:v>
                </c:pt>
                <c:pt idx="72">
                  <c:v>26665</c:v>
                </c:pt>
                <c:pt idx="73">
                  <c:v>26696</c:v>
                </c:pt>
                <c:pt idx="74">
                  <c:v>26724</c:v>
                </c:pt>
                <c:pt idx="75">
                  <c:v>26755</c:v>
                </c:pt>
                <c:pt idx="76">
                  <c:v>26785</c:v>
                </c:pt>
                <c:pt idx="77">
                  <c:v>26816</c:v>
                </c:pt>
                <c:pt idx="78">
                  <c:v>26846</c:v>
                </c:pt>
                <c:pt idx="79">
                  <c:v>26877</c:v>
                </c:pt>
                <c:pt idx="80">
                  <c:v>26908</c:v>
                </c:pt>
                <c:pt idx="81">
                  <c:v>26938</c:v>
                </c:pt>
                <c:pt idx="82">
                  <c:v>26969</c:v>
                </c:pt>
                <c:pt idx="83">
                  <c:v>26999</c:v>
                </c:pt>
                <c:pt idx="84">
                  <c:v>27030</c:v>
                </c:pt>
                <c:pt idx="85">
                  <c:v>27061</c:v>
                </c:pt>
                <c:pt idx="86">
                  <c:v>27089</c:v>
                </c:pt>
                <c:pt idx="87">
                  <c:v>27120</c:v>
                </c:pt>
                <c:pt idx="88">
                  <c:v>27150</c:v>
                </c:pt>
                <c:pt idx="89">
                  <c:v>27181</c:v>
                </c:pt>
                <c:pt idx="90">
                  <c:v>27211</c:v>
                </c:pt>
                <c:pt idx="91">
                  <c:v>27242</c:v>
                </c:pt>
                <c:pt idx="92">
                  <c:v>27273</c:v>
                </c:pt>
                <c:pt idx="93">
                  <c:v>27303</c:v>
                </c:pt>
                <c:pt idx="94">
                  <c:v>27334</c:v>
                </c:pt>
                <c:pt idx="95">
                  <c:v>27364</c:v>
                </c:pt>
                <c:pt idx="96">
                  <c:v>27395</c:v>
                </c:pt>
                <c:pt idx="97">
                  <c:v>27426</c:v>
                </c:pt>
                <c:pt idx="98">
                  <c:v>27454</c:v>
                </c:pt>
                <c:pt idx="99">
                  <c:v>27485</c:v>
                </c:pt>
                <c:pt idx="100">
                  <c:v>27515</c:v>
                </c:pt>
                <c:pt idx="101">
                  <c:v>27546</c:v>
                </c:pt>
                <c:pt idx="102">
                  <c:v>27576</c:v>
                </c:pt>
                <c:pt idx="103">
                  <c:v>27607</c:v>
                </c:pt>
                <c:pt idx="104">
                  <c:v>27638</c:v>
                </c:pt>
                <c:pt idx="105">
                  <c:v>27668</c:v>
                </c:pt>
                <c:pt idx="106">
                  <c:v>27699</c:v>
                </c:pt>
                <c:pt idx="107">
                  <c:v>27729</c:v>
                </c:pt>
                <c:pt idx="108">
                  <c:v>27760</c:v>
                </c:pt>
                <c:pt idx="109">
                  <c:v>27791</c:v>
                </c:pt>
                <c:pt idx="110">
                  <c:v>27820</c:v>
                </c:pt>
                <c:pt idx="111">
                  <c:v>27851</c:v>
                </c:pt>
                <c:pt idx="112">
                  <c:v>27881</c:v>
                </c:pt>
                <c:pt idx="113">
                  <c:v>27912</c:v>
                </c:pt>
                <c:pt idx="114">
                  <c:v>27942</c:v>
                </c:pt>
                <c:pt idx="115">
                  <c:v>27973</c:v>
                </c:pt>
                <c:pt idx="116">
                  <c:v>28004</c:v>
                </c:pt>
                <c:pt idx="117">
                  <c:v>28034</c:v>
                </c:pt>
                <c:pt idx="118">
                  <c:v>28065</c:v>
                </c:pt>
                <c:pt idx="119">
                  <c:v>28095</c:v>
                </c:pt>
                <c:pt idx="120">
                  <c:v>28126</c:v>
                </c:pt>
                <c:pt idx="121">
                  <c:v>28157</c:v>
                </c:pt>
                <c:pt idx="122">
                  <c:v>28185</c:v>
                </c:pt>
                <c:pt idx="123">
                  <c:v>28216</c:v>
                </c:pt>
                <c:pt idx="124">
                  <c:v>28246</c:v>
                </c:pt>
                <c:pt idx="125">
                  <c:v>28277</c:v>
                </c:pt>
                <c:pt idx="126">
                  <c:v>28307</c:v>
                </c:pt>
                <c:pt idx="127">
                  <c:v>28338</c:v>
                </c:pt>
                <c:pt idx="128">
                  <c:v>28369</c:v>
                </c:pt>
                <c:pt idx="129">
                  <c:v>28399</c:v>
                </c:pt>
                <c:pt idx="130">
                  <c:v>28430</c:v>
                </c:pt>
                <c:pt idx="131">
                  <c:v>28460</c:v>
                </c:pt>
                <c:pt idx="132">
                  <c:v>28491</c:v>
                </c:pt>
                <c:pt idx="133">
                  <c:v>28522</c:v>
                </c:pt>
                <c:pt idx="134">
                  <c:v>28550</c:v>
                </c:pt>
                <c:pt idx="135">
                  <c:v>28581</c:v>
                </c:pt>
                <c:pt idx="136">
                  <c:v>28611</c:v>
                </c:pt>
                <c:pt idx="137">
                  <c:v>28642</c:v>
                </c:pt>
                <c:pt idx="138">
                  <c:v>28672</c:v>
                </c:pt>
                <c:pt idx="139">
                  <c:v>28703</c:v>
                </c:pt>
                <c:pt idx="140">
                  <c:v>28734</c:v>
                </c:pt>
                <c:pt idx="141">
                  <c:v>28764</c:v>
                </c:pt>
                <c:pt idx="142">
                  <c:v>28795</c:v>
                </c:pt>
                <c:pt idx="143">
                  <c:v>28825</c:v>
                </c:pt>
                <c:pt idx="144">
                  <c:v>28856</c:v>
                </c:pt>
                <c:pt idx="145">
                  <c:v>28887</c:v>
                </c:pt>
                <c:pt idx="146">
                  <c:v>28915</c:v>
                </c:pt>
                <c:pt idx="147">
                  <c:v>28946</c:v>
                </c:pt>
                <c:pt idx="148">
                  <c:v>28976</c:v>
                </c:pt>
                <c:pt idx="149">
                  <c:v>29007</c:v>
                </c:pt>
                <c:pt idx="150">
                  <c:v>29037</c:v>
                </c:pt>
                <c:pt idx="151">
                  <c:v>29068</c:v>
                </c:pt>
                <c:pt idx="152">
                  <c:v>29099</c:v>
                </c:pt>
                <c:pt idx="153">
                  <c:v>29129</c:v>
                </c:pt>
                <c:pt idx="154">
                  <c:v>29160</c:v>
                </c:pt>
                <c:pt idx="155">
                  <c:v>29190</c:v>
                </c:pt>
                <c:pt idx="156">
                  <c:v>29221</c:v>
                </c:pt>
                <c:pt idx="157">
                  <c:v>29252</c:v>
                </c:pt>
                <c:pt idx="158">
                  <c:v>29281</c:v>
                </c:pt>
                <c:pt idx="159">
                  <c:v>29312</c:v>
                </c:pt>
                <c:pt idx="160">
                  <c:v>29342</c:v>
                </c:pt>
                <c:pt idx="161">
                  <c:v>29373</c:v>
                </c:pt>
                <c:pt idx="162">
                  <c:v>29403</c:v>
                </c:pt>
                <c:pt idx="163">
                  <c:v>29434</c:v>
                </c:pt>
                <c:pt idx="164">
                  <c:v>29465</c:v>
                </c:pt>
                <c:pt idx="165">
                  <c:v>29495</c:v>
                </c:pt>
                <c:pt idx="166">
                  <c:v>29526</c:v>
                </c:pt>
                <c:pt idx="167">
                  <c:v>29556</c:v>
                </c:pt>
                <c:pt idx="168">
                  <c:v>29587</c:v>
                </c:pt>
                <c:pt idx="169">
                  <c:v>29618</c:v>
                </c:pt>
                <c:pt idx="170">
                  <c:v>29646</c:v>
                </c:pt>
                <c:pt idx="171">
                  <c:v>29677</c:v>
                </c:pt>
                <c:pt idx="172">
                  <c:v>29707</c:v>
                </c:pt>
                <c:pt idx="173">
                  <c:v>29738</c:v>
                </c:pt>
                <c:pt idx="174">
                  <c:v>29768</c:v>
                </c:pt>
                <c:pt idx="175">
                  <c:v>29799</c:v>
                </c:pt>
                <c:pt idx="176">
                  <c:v>29830</c:v>
                </c:pt>
                <c:pt idx="177">
                  <c:v>29860</c:v>
                </c:pt>
                <c:pt idx="178">
                  <c:v>29891</c:v>
                </c:pt>
                <c:pt idx="179">
                  <c:v>29921</c:v>
                </c:pt>
                <c:pt idx="180">
                  <c:v>29952</c:v>
                </c:pt>
                <c:pt idx="181">
                  <c:v>29983</c:v>
                </c:pt>
                <c:pt idx="182">
                  <c:v>30011</c:v>
                </c:pt>
                <c:pt idx="183">
                  <c:v>30042</c:v>
                </c:pt>
                <c:pt idx="184">
                  <c:v>30072</c:v>
                </c:pt>
                <c:pt idx="185">
                  <c:v>30103</c:v>
                </c:pt>
                <c:pt idx="186">
                  <c:v>30133</c:v>
                </c:pt>
                <c:pt idx="187">
                  <c:v>30164</c:v>
                </c:pt>
                <c:pt idx="188">
                  <c:v>30195</c:v>
                </c:pt>
                <c:pt idx="189">
                  <c:v>30225</c:v>
                </c:pt>
                <c:pt idx="190">
                  <c:v>30256</c:v>
                </c:pt>
                <c:pt idx="191">
                  <c:v>30286</c:v>
                </c:pt>
                <c:pt idx="192">
                  <c:v>30317</c:v>
                </c:pt>
                <c:pt idx="193">
                  <c:v>30348</c:v>
                </c:pt>
                <c:pt idx="194">
                  <c:v>30376</c:v>
                </c:pt>
                <c:pt idx="195">
                  <c:v>30407</c:v>
                </c:pt>
                <c:pt idx="196">
                  <c:v>30437</c:v>
                </c:pt>
                <c:pt idx="197">
                  <c:v>30468</c:v>
                </c:pt>
                <c:pt idx="198">
                  <c:v>30498</c:v>
                </c:pt>
                <c:pt idx="199">
                  <c:v>30529</c:v>
                </c:pt>
                <c:pt idx="200">
                  <c:v>30560</c:v>
                </c:pt>
                <c:pt idx="201">
                  <c:v>30590</c:v>
                </c:pt>
                <c:pt idx="202">
                  <c:v>30621</c:v>
                </c:pt>
                <c:pt idx="203">
                  <c:v>30651</c:v>
                </c:pt>
                <c:pt idx="204">
                  <c:v>30682</c:v>
                </c:pt>
                <c:pt idx="205">
                  <c:v>30713</c:v>
                </c:pt>
                <c:pt idx="206">
                  <c:v>30742</c:v>
                </c:pt>
                <c:pt idx="207">
                  <c:v>30773</c:v>
                </c:pt>
                <c:pt idx="208">
                  <c:v>30803</c:v>
                </c:pt>
                <c:pt idx="209">
                  <c:v>30834</c:v>
                </c:pt>
                <c:pt idx="210">
                  <c:v>30864</c:v>
                </c:pt>
                <c:pt idx="211">
                  <c:v>30895</c:v>
                </c:pt>
                <c:pt idx="212">
                  <c:v>30926</c:v>
                </c:pt>
                <c:pt idx="213">
                  <c:v>30956</c:v>
                </c:pt>
                <c:pt idx="214">
                  <c:v>30987</c:v>
                </c:pt>
                <c:pt idx="215">
                  <c:v>31017</c:v>
                </c:pt>
                <c:pt idx="216">
                  <c:v>31048</c:v>
                </c:pt>
                <c:pt idx="217">
                  <c:v>31079</c:v>
                </c:pt>
                <c:pt idx="218">
                  <c:v>31107</c:v>
                </c:pt>
                <c:pt idx="219">
                  <c:v>31138</c:v>
                </c:pt>
                <c:pt idx="220">
                  <c:v>31168</c:v>
                </c:pt>
                <c:pt idx="221">
                  <c:v>31199</c:v>
                </c:pt>
                <c:pt idx="222">
                  <c:v>31229</c:v>
                </c:pt>
                <c:pt idx="223">
                  <c:v>31260</c:v>
                </c:pt>
                <c:pt idx="224">
                  <c:v>31291</c:v>
                </c:pt>
                <c:pt idx="225">
                  <c:v>31321</c:v>
                </c:pt>
                <c:pt idx="226">
                  <c:v>31352</c:v>
                </c:pt>
                <c:pt idx="227">
                  <c:v>31382</c:v>
                </c:pt>
                <c:pt idx="228">
                  <c:v>31413</c:v>
                </c:pt>
                <c:pt idx="229">
                  <c:v>31444</c:v>
                </c:pt>
                <c:pt idx="230">
                  <c:v>31472</c:v>
                </c:pt>
                <c:pt idx="231">
                  <c:v>31503</c:v>
                </c:pt>
                <c:pt idx="232">
                  <c:v>31533</c:v>
                </c:pt>
                <c:pt idx="233">
                  <c:v>31564</c:v>
                </c:pt>
                <c:pt idx="234">
                  <c:v>31594</c:v>
                </c:pt>
                <c:pt idx="235">
                  <c:v>31625</c:v>
                </c:pt>
                <c:pt idx="236">
                  <c:v>31656</c:v>
                </c:pt>
                <c:pt idx="237">
                  <c:v>31686</c:v>
                </c:pt>
                <c:pt idx="238">
                  <c:v>31717</c:v>
                </c:pt>
                <c:pt idx="239">
                  <c:v>31747</c:v>
                </c:pt>
                <c:pt idx="240">
                  <c:v>31778</c:v>
                </c:pt>
                <c:pt idx="241">
                  <c:v>31809</c:v>
                </c:pt>
                <c:pt idx="242">
                  <c:v>31837</c:v>
                </c:pt>
                <c:pt idx="243">
                  <c:v>31868</c:v>
                </c:pt>
                <c:pt idx="244">
                  <c:v>31898</c:v>
                </c:pt>
                <c:pt idx="245">
                  <c:v>31929</c:v>
                </c:pt>
                <c:pt idx="246">
                  <c:v>31959</c:v>
                </c:pt>
                <c:pt idx="247">
                  <c:v>31990</c:v>
                </c:pt>
                <c:pt idx="248">
                  <c:v>32021</c:v>
                </c:pt>
                <c:pt idx="249">
                  <c:v>32051</c:v>
                </c:pt>
                <c:pt idx="250">
                  <c:v>32082</c:v>
                </c:pt>
                <c:pt idx="251">
                  <c:v>32112</c:v>
                </c:pt>
                <c:pt idx="252">
                  <c:v>32143</c:v>
                </c:pt>
                <c:pt idx="253">
                  <c:v>32174</c:v>
                </c:pt>
                <c:pt idx="254">
                  <c:v>32203</c:v>
                </c:pt>
                <c:pt idx="255">
                  <c:v>32234</c:v>
                </c:pt>
                <c:pt idx="256">
                  <c:v>32264</c:v>
                </c:pt>
                <c:pt idx="257">
                  <c:v>32295</c:v>
                </c:pt>
                <c:pt idx="258">
                  <c:v>32325</c:v>
                </c:pt>
                <c:pt idx="259">
                  <c:v>32356</c:v>
                </c:pt>
                <c:pt idx="260">
                  <c:v>32387</c:v>
                </c:pt>
                <c:pt idx="261">
                  <c:v>32417</c:v>
                </c:pt>
                <c:pt idx="262">
                  <c:v>32448</c:v>
                </c:pt>
                <c:pt idx="263">
                  <c:v>32478</c:v>
                </c:pt>
                <c:pt idx="264">
                  <c:v>32509</c:v>
                </c:pt>
                <c:pt idx="265">
                  <c:v>32540</c:v>
                </c:pt>
                <c:pt idx="266">
                  <c:v>32568</c:v>
                </c:pt>
                <c:pt idx="267">
                  <c:v>32599</c:v>
                </c:pt>
                <c:pt idx="268">
                  <c:v>32629</c:v>
                </c:pt>
                <c:pt idx="269">
                  <c:v>32660</c:v>
                </c:pt>
                <c:pt idx="270">
                  <c:v>32690</c:v>
                </c:pt>
                <c:pt idx="271">
                  <c:v>32721</c:v>
                </c:pt>
                <c:pt idx="272">
                  <c:v>32752</c:v>
                </c:pt>
                <c:pt idx="273">
                  <c:v>32782</c:v>
                </c:pt>
                <c:pt idx="274">
                  <c:v>32813</c:v>
                </c:pt>
                <c:pt idx="275">
                  <c:v>32843</c:v>
                </c:pt>
                <c:pt idx="276">
                  <c:v>32874</c:v>
                </c:pt>
                <c:pt idx="277">
                  <c:v>32905</c:v>
                </c:pt>
                <c:pt idx="278">
                  <c:v>32933</c:v>
                </c:pt>
                <c:pt idx="279">
                  <c:v>32964</c:v>
                </c:pt>
                <c:pt idx="280">
                  <c:v>32994</c:v>
                </c:pt>
                <c:pt idx="281">
                  <c:v>33025</c:v>
                </c:pt>
                <c:pt idx="282">
                  <c:v>33055</c:v>
                </c:pt>
                <c:pt idx="283">
                  <c:v>33086</c:v>
                </c:pt>
                <c:pt idx="284">
                  <c:v>33117</c:v>
                </c:pt>
                <c:pt idx="285">
                  <c:v>33147</c:v>
                </c:pt>
                <c:pt idx="286">
                  <c:v>33178</c:v>
                </c:pt>
                <c:pt idx="287">
                  <c:v>33208</c:v>
                </c:pt>
                <c:pt idx="288">
                  <c:v>33239</c:v>
                </c:pt>
                <c:pt idx="289">
                  <c:v>33270</c:v>
                </c:pt>
                <c:pt idx="290">
                  <c:v>33298</c:v>
                </c:pt>
                <c:pt idx="291">
                  <c:v>33329</c:v>
                </c:pt>
                <c:pt idx="292">
                  <c:v>33359</c:v>
                </c:pt>
                <c:pt idx="293">
                  <c:v>33390</c:v>
                </c:pt>
                <c:pt idx="294">
                  <c:v>33420</c:v>
                </c:pt>
                <c:pt idx="295">
                  <c:v>33451</c:v>
                </c:pt>
                <c:pt idx="296">
                  <c:v>33482</c:v>
                </c:pt>
                <c:pt idx="297">
                  <c:v>33512</c:v>
                </c:pt>
                <c:pt idx="298">
                  <c:v>33543</c:v>
                </c:pt>
                <c:pt idx="299">
                  <c:v>33573</c:v>
                </c:pt>
                <c:pt idx="300">
                  <c:v>33604</c:v>
                </c:pt>
                <c:pt idx="301">
                  <c:v>33635</c:v>
                </c:pt>
                <c:pt idx="302">
                  <c:v>33664</c:v>
                </c:pt>
                <c:pt idx="303">
                  <c:v>33695</c:v>
                </c:pt>
                <c:pt idx="304">
                  <c:v>33725</c:v>
                </c:pt>
                <c:pt idx="305">
                  <c:v>33756</c:v>
                </c:pt>
                <c:pt idx="306">
                  <c:v>33786</c:v>
                </c:pt>
                <c:pt idx="307">
                  <c:v>33817</c:v>
                </c:pt>
                <c:pt idx="308">
                  <c:v>33848</c:v>
                </c:pt>
                <c:pt idx="309">
                  <c:v>33878</c:v>
                </c:pt>
                <c:pt idx="310">
                  <c:v>33909</c:v>
                </c:pt>
                <c:pt idx="311">
                  <c:v>33939</c:v>
                </c:pt>
                <c:pt idx="312">
                  <c:v>33970</c:v>
                </c:pt>
                <c:pt idx="313">
                  <c:v>34001</c:v>
                </c:pt>
                <c:pt idx="314">
                  <c:v>34029</c:v>
                </c:pt>
                <c:pt idx="315">
                  <c:v>34060</c:v>
                </c:pt>
                <c:pt idx="316">
                  <c:v>34090</c:v>
                </c:pt>
                <c:pt idx="317">
                  <c:v>34121</c:v>
                </c:pt>
                <c:pt idx="318">
                  <c:v>34151</c:v>
                </c:pt>
                <c:pt idx="319">
                  <c:v>34182</c:v>
                </c:pt>
                <c:pt idx="320">
                  <c:v>34213</c:v>
                </c:pt>
                <c:pt idx="321">
                  <c:v>34243</c:v>
                </c:pt>
                <c:pt idx="322">
                  <c:v>34274</c:v>
                </c:pt>
                <c:pt idx="323">
                  <c:v>34304</c:v>
                </c:pt>
                <c:pt idx="324">
                  <c:v>34335</c:v>
                </c:pt>
                <c:pt idx="325">
                  <c:v>34366</c:v>
                </c:pt>
                <c:pt idx="326">
                  <c:v>34394</c:v>
                </c:pt>
                <c:pt idx="327">
                  <c:v>34425</c:v>
                </c:pt>
                <c:pt idx="328">
                  <c:v>34455</c:v>
                </c:pt>
                <c:pt idx="329">
                  <c:v>34486</c:v>
                </c:pt>
                <c:pt idx="330">
                  <c:v>34516</c:v>
                </c:pt>
                <c:pt idx="331">
                  <c:v>34547</c:v>
                </c:pt>
                <c:pt idx="332">
                  <c:v>34578</c:v>
                </c:pt>
                <c:pt idx="333">
                  <c:v>34608</c:v>
                </c:pt>
                <c:pt idx="334">
                  <c:v>34639</c:v>
                </c:pt>
                <c:pt idx="335">
                  <c:v>34669</c:v>
                </c:pt>
                <c:pt idx="336">
                  <c:v>34700</c:v>
                </c:pt>
                <c:pt idx="337">
                  <c:v>34731</c:v>
                </c:pt>
                <c:pt idx="338">
                  <c:v>34759</c:v>
                </c:pt>
                <c:pt idx="339">
                  <c:v>34790</c:v>
                </c:pt>
                <c:pt idx="340">
                  <c:v>34820</c:v>
                </c:pt>
                <c:pt idx="341">
                  <c:v>34851</c:v>
                </c:pt>
                <c:pt idx="342">
                  <c:v>34881</c:v>
                </c:pt>
                <c:pt idx="343">
                  <c:v>34912</c:v>
                </c:pt>
                <c:pt idx="344">
                  <c:v>34943</c:v>
                </c:pt>
                <c:pt idx="345">
                  <c:v>34973</c:v>
                </c:pt>
                <c:pt idx="346">
                  <c:v>35004</c:v>
                </c:pt>
                <c:pt idx="347">
                  <c:v>35034</c:v>
                </c:pt>
                <c:pt idx="348">
                  <c:v>35065</c:v>
                </c:pt>
                <c:pt idx="349">
                  <c:v>35096</c:v>
                </c:pt>
                <c:pt idx="350">
                  <c:v>35125</c:v>
                </c:pt>
                <c:pt idx="351">
                  <c:v>35156</c:v>
                </c:pt>
                <c:pt idx="352">
                  <c:v>35186</c:v>
                </c:pt>
                <c:pt idx="353">
                  <c:v>35217</c:v>
                </c:pt>
                <c:pt idx="354">
                  <c:v>35247</c:v>
                </c:pt>
                <c:pt idx="355">
                  <c:v>35278</c:v>
                </c:pt>
                <c:pt idx="356">
                  <c:v>35309</c:v>
                </c:pt>
                <c:pt idx="357">
                  <c:v>35339</c:v>
                </c:pt>
                <c:pt idx="358">
                  <c:v>35370</c:v>
                </c:pt>
                <c:pt idx="359">
                  <c:v>35400</c:v>
                </c:pt>
                <c:pt idx="360">
                  <c:v>35431</c:v>
                </c:pt>
                <c:pt idx="361">
                  <c:v>35462</c:v>
                </c:pt>
                <c:pt idx="362">
                  <c:v>35490</c:v>
                </c:pt>
                <c:pt idx="363">
                  <c:v>35521</c:v>
                </c:pt>
                <c:pt idx="364">
                  <c:v>35551</c:v>
                </c:pt>
                <c:pt idx="365">
                  <c:v>35582</c:v>
                </c:pt>
                <c:pt idx="366">
                  <c:v>35612</c:v>
                </c:pt>
                <c:pt idx="367">
                  <c:v>35643</c:v>
                </c:pt>
                <c:pt idx="368">
                  <c:v>35674</c:v>
                </c:pt>
                <c:pt idx="369">
                  <c:v>35704</c:v>
                </c:pt>
                <c:pt idx="370">
                  <c:v>35735</c:v>
                </c:pt>
                <c:pt idx="371">
                  <c:v>35765</c:v>
                </c:pt>
                <c:pt idx="372">
                  <c:v>35796</c:v>
                </c:pt>
                <c:pt idx="373">
                  <c:v>35827</c:v>
                </c:pt>
                <c:pt idx="374">
                  <c:v>35855</c:v>
                </c:pt>
                <c:pt idx="375">
                  <c:v>35886</c:v>
                </c:pt>
                <c:pt idx="376">
                  <c:v>35916</c:v>
                </c:pt>
                <c:pt idx="377">
                  <c:v>35947</c:v>
                </c:pt>
                <c:pt idx="378">
                  <c:v>35977</c:v>
                </c:pt>
                <c:pt idx="379">
                  <c:v>36008</c:v>
                </c:pt>
                <c:pt idx="380">
                  <c:v>36039</c:v>
                </c:pt>
                <c:pt idx="381">
                  <c:v>36069</c:v>
                </c:pt>
                <c:pt idx="382">
                  <c:v>36100</c:v>
                </c:pt>
                <c:pt idx="383">
                  <c:v>36130</c:v>
                </c:pt>
                <c:pt idx="384">
                  <c:v>36161</c:v>
                </c:pt>
                <c:pt idx="385">
                  <c:v>36192</c:v>
                </c:pt>
                <c:pt idx="386">
                  <c:v>36220</c:v>
                </c:pt>
                <c:pt idx="387">
                  <c:v>36251</c:v>
                </c:pt>
                <c:pt idx="388">
                  <c:v>36281</c:v>
                </c:pt>
                <c:pt idx="389">
                  <c:v>36312</c:v>
                </c:pt>
                <c:pt idx="390">
                  <c:v>36342</c:v>
                </c:pt>
                <c:pt idx="391">
                  <c:v>36373</c:v>
                </c:pt>
                <c:pt idx="392">
                  <c:v>36404</c:v>
                </c:pt>
                <c:pt idx="393">
                  <c:v>36434</c:v>
                </c:pt>
                <c:pt idx="394">
                  <c:v>36465</c:v>
                </c:pt>
                <c:pt idx="395">
                  <c:v>36495</c:v>
                </c:pt>
                <c:pt idx="396">
                  <c:v>36526</c:v>
                </c:pt>
                <c:pt idx="397">
                  <c:v>36557</c:v>
                </c:pt>
                <c:pt idx="398">
                  <c:v>36586</c:v>
                </c:pt>
                <c:pt idx="399">
                  <c:v>36617</c:v>
                </c:pt>
                <c:pt idx="400">
                  <c:v>36647</c:v>
                </c:pt>
                <c:pt idx="401">
                  <c:v>36678</c:v>
                </c:pt>
                <c:pt idx="402">
                  <c:v>36708</c:v>
                </c:pt>
                <c:pt idx="403">
                  <c:v>36739</c:v>
                </c:pt>
                <c:pt idx="404">
                  <c:v>36770</c:v>
                </c:pt>
                <c:pt idx="405">
                  <c:v>36800</c:v>
                </c:pt>
                <c:pt idx="406">
                  <c:v>36831</c:v>
                </c:pt>
                <c:pt idx="407">
                  <c:v>36861</c:v>
                </c:pt>
                <c:pt idx="408">
                  <c:v>36892</c:v>
                </c:pt>
                <c:pt idx="409">
                  <c:v>36923</c:v>
                </c:pt>
                <c:pt idx="410">
                  <c:v>36951</c:v>
                </c:pt>
                <c:pt idx="411">
                  <c:v>36982</c:v>
                </c:pt>
                <c:pt idx="412">
                  <c:v>37012</c:v>
                </c:pt>
                <c:pt idx="413">
                  <c:v>37043</c:v>
                </c:pt>
                <c:pt idx="414">
                  <c:v>37073</c:v>
                </c:pt>
                <c:pt idx="415">
                  <c:v>37104</c:v>
                </c:pt>
                <c:pt idx="416">
                  <c:v>37135</c:v>
                </c:pt>
                <c:pt idx="417">
                  <c:v>37165</c:v>
                </c:pt>
                <c:pt idx="418">
                  <c:v>37196</c:v>
                </c:pt>
                <c:pt idx="419">
                  <c:v>37226</c:v>
                </c:pt>
                <c:pt idx="420">
                  <c:v>37257</c:v>
                </c:pt>
                <c:pt idx="421">
                  <c:v>37288</c:v>
                </c:pt>
                <c:pt idx="422">
                  <c:v>37316</c:v>
                </c:pt>
                <c:pt idx="423">
                  <c:v>37347</c:v>
                </c:pt>
                <c:pt idx="424">
                  <c:v>37377</c:v>
                </c:pt>
                <c:pt idx="425">
                  <c:v>37408</c:v>
                </c:pt>
                <c:pt idx="426">
                  <c:v>37438</c:v>
                </c:pt>
                <c:pt idx="427">
                  <c:v>37469</c:v>
                </c:pt>
                <c:pt idx="428">
                  <c:v>37500</c:v>
                </c:pt>
                <c:pt idx="429">
                  <c:v>37530</c:v>
                </c:pt>
                <c:pt idx="430">
                  <c:v>37561</c:v>
                </c:pt>
                <c:pt idx="431">
                  <c:v>37591</c:v>
                </c:pt>
                <c:pt idx="432">
                  <c:v>37622</c:v>
                </c:pt>
                <c:pt idx="433">
                  <c:v>37653</c:v>
                </c:pt>
                <c:pt idx="434">
                  <c:v>37681</c:v>
                </c:pt>
                <c:pt idx="435">
                  <c:v>37712</c:v>
                </c:pt>
                <c:pt idx="436">
                  <c:v>37742</c:v>
                </c:pt>
                <c:pt idx="437">
                  <c:v>37773</c:v>
                </c:pt>
                <c:pt idx="438">
                  <c:v>37803</c:v>
                </c:pt>
                <c:pt idx="439">
                  <c:v>37834</c:v>
                </c:pt>
                <c:pt idx="440">
                  <c:v>37865</c:v>
                </c:pt>
                <c:pt idx="441">
                  <c:v>37895</c:v>
                </c:pt>
                <c:pt idx="442">
                  <c:v>37926</c:v>
                </c:pt>
                <c:pt idx="443">
                  <c:v>37956</c:v>
                </c:pt>
                <c:pt idx="444">
                  <c:v>37987</c:v>
                </c:pt>
                <c:pt idx="445">
                  <c:v>38018</c:v>
                </c:pt>
                <c:pt idx="446">
                  <c:v>38047</c:v>
                </c:pt>
                <c:pt idx="447">
                  <c:v>38078</c:v>
                </c:pt>
                <c:pt idx="448">
                  <c:v>38108</c:v>
                </c:pt>
                <c:pt idx="449">
                  <c:v>38139</c:v>
                </c:pt>
                <c:pt idx="450">
                  <c:v>38169</c:v>
                </c:pt>
                <c:pt idx="451">
                  <c:v>38200</c:v>
                </c:pt>
                <c:pt idx="452">
                  <c:v>38231</c:v>
                </c:pt>
                <c:pt idx="453">
                  <c:v>38261</c:v>
                </c:pt>
                <c:pt idx="454">
                  <c:v>38292</c:v>
                </c:pt>
                <c:pt idx="455">
                  <c:v>38322</c:v>
                </c:pt>
                <c:pt idx="456">
                  <c:v>38353</c:v>
                </c:pt>
                <c:pt idx="457">
                  <c:v>38384</c:v>
                </c:pt>
                <c:pt idx="458">
                  <c:v>38412</c:v>
                </c:pt>
                <c:pt idx="459">
                  <c:v>38443</c:v>
                </c:pt>
                <c:pt idx="460">
                  <c:v>38473</c:v>
                </c:pt>
                <c:pt idx="461">
                  <c:v>38504</c:v>
                </c:pt>
                <c:pt idx="462">
                  <c:v>38534</c:v>
                </c:pt>
                <c:pt idx="463">
                  <c:v>38565</c:v>
                </c:pt>
                <c:pt idx="464">
                  <c:v>38596</c:v>
                </c:pt>
                <c:pt idx="465">
                  <c:v>38626</c:v>
                </c:pt>
                <c:pt idx="466">
                  <c:v>38657</c:v>
                </c:pt>
                <c:pt idx="467">
                  <c:v>38687</c:v>
                </c:pt>
                <c:pt idx="468">
                  <c:v>38718</c:v>
                </c:pt>
                <c:pt idx="469">
                  <c:v>38749</c:v>
                </c:pt>
                <c:pt idx="470">
                  <c:v>38777</c:v>
                </c:pt>
                <c:pt idx="471">
                  <c:v>38808</c:v>
                </c:pt>
                <c:pt idx="472">
                  <c:v>38838</c:v>
                </c:pt>
                <c:pt idx="473">
                  <c:v>38869</c:v>
                </c:pt>
                <c:pt idx="474">
                  <c:v>38899</c:v>
                </c:pt>
                <c:pt idx="475">
                  <c:v>38930</c:v>
                </c:pt>
                <c:pt idx="476">
                  <c:v>38961</c:v>
                </c:pt>
                <c:pt idx="477">
                  <c:v>38991</c:v>
                </c:pt>
                <c:pt idx="478">
                  <c:v>39022</c:v>
                </c:pt>
                <c:pt idx="479">
                  <c:v>39052</c:v>
                </c:pt>
                <c:pt idx="480">
                  <c:v>39083</c:v>
                </c:pt>
                <c:pt idx="481">
                  <c:v>39114</c:v>
                </c:pt>
                <c:pt idx="482">
                  <c:v>39142</c:v>
                </c:pt>
                <c:pt idx="483">
                  <c:v>39173</c:v>
                </c:pt>
                <c:pt idx="484">
                  <c:v>39203</c:v>
                </c:pt>
                <c:pt idx="485">
                  <c:v>39234</c:v>
                </c:pt>
                <c:pt idx="486">
                  <c:v>39264</c:v>
                </c:pt>
                <c:pt idx="487">
                  <c:v>39295</c:v>
                </c:pt>
                <c:pt idx="488">
                  <c:v>39326</c:v>
                </c:pt>
                <c:pt idx="489">
                  <c:v>39356</c:v>
                </c:pt>
                <c:pt idx="490">
                  <c:v>39387</c:v>
                </c:pt>
                <c:pt idx="491">
                  <c:v>39417</c:v>
                </c:pt>
                <c:pt idx="492">
                  <c:v>39448</c:v>
                </c:pt>
                <c:pt idx="493">
                  <c:v>39479</c:v>
                </c:pt>
                <c:pt idx="494">
                  <c:v>39508</c:v>
                </c:pt>
                <c:pt idx="495">
                  <c:v>39539</c:v>
                </c:pt>
                <c:pt idx="496">
                  <c:v>39569</c:v>
                </c:pt>
                <c:pt idx="497">
                  <c:v>39600</c:v>
                </c:pt>
                <c:pt idx="498">
                  <c:v>39630</c:v>
                </c:pt>
                <c:pt idx="499">
                  <c:v>39661</c:v>
                </c:pt>
                <c:pt idx="500">
                  <c:v>39692</c:v>
                </c:pt>
                <c:pt idx="501">
                  <c:v>39722</c:v>
                </c:pt>
                <c:pt idx="502">
                  <c:v>39753</c:v>
                </c:pt>
                <c:pt idx="503">
                  <c:v>39783</c:v>
                </c:pt>
                <c:pt idx="504">
                  <c:v>39814</c:v>
                </c:pt>
                <c:pt idx="505">
                  <c:v>39845</c:v>
                </c:pt>
                <c:pt idx="506">
                  <c:v>39873</c:v>
                </c:pt>
                <c:pt idx="507">
                  <c:v>39904</c:v>
                </c:pt>
                <c:pt idx="508">
                  <c:v>39934</c:v>
                </c:pt>
                <c:pt idx="509">
                  <c:v>39965</c:v>
                </c:pt>
                <c:pt idx="510">
                  <c:v>39995</c:v>
                </c:pt>
                <c:pt idx="511">
                  <c:v>40026</c:v>
                </c:pt>
                <c:pt idx="512">
                  <c:v>40057</c:v>
                </c:pt>
                <c:pt idx="513">
                  <c:v>40087</c:v>
                </c:pt>
                <c:pt idx="514">
                  <c:v>40118</c:v>
                </c:pt>
                <c:pt idx="515">
                  <c:v>40148</c:v>
                </c:pt>
                <c:pt idx="516">
                  <c:v>40179</c:v>
                </c:pt>
                <c:pt idx="517">
                  <c:v>40210</c:v>
                </c:pt>
                <c:pt idx="518">
                  <c:v>40238</c:v>
                </c:pt>
                <c:pt idx="519">
                  <c:v>40269</c:v>
                </c:pt>
                <c:pt idx="520">
                  <c:v>40299</c:v>
                </c:pt>
                <c:pt idx="521">
                  <c:v>40330</c:v>
                </c:pt>
                <c:pt idx="522">
                  <c:v>40360</c:v>
                </c:pt>
                <c:pt idx="523">
                  <c:v>40391</c:v>
                </c:pt>
                <c:pt idx="524">
                  <c:v>40422</c:v>
                </c:pt>
                <c:pt idx="525">
                  <c:v>40452</c:v>
                </c:pt>
                <c:pt idx="526">
                  <c:v>40483</c:v>
                </c:pt>
                <c:pt idx="527">
                  <c:v>40513</c:v>
                </c:pt>
                <c:pt idx="528">
                  <c:v>40544</c:v>
                </c:pt>
                <c:pt idx="529">
                  <c:v>40575</c:v>
                </c:pt>
                <c:pt idx="530">
                  <c:v>40603</c:v>
                </c:pt>
                <c:pt idx="531">
                  <c:v>40634</c:v>
                </c:pt>
                <c:pt idx="532">
                  <c:v>40664</c:v>
                </c:pt>
                <c:pt idx="533">
                  <c:v>40695</c:v>
                </c:pt>
                <c:pt idx="534">
                  <c:v>40725</c:v>
                </c:pt>
                <c:pt idx="535">
                  <c:v>40756</c:v>
                </c:pt>
                <c:pt idx="536">
                  <c:v>40787</c:v>
                </c:pt>
                <c:pt idx="537">
                  <c:v>40817</c:v>
                </c:pt>
                <c:pt idx="538">
                  <c:v>40848</c:v>
                </c:pt>
                <c:pt idx="539">
                  <c:v>40878</c:v>
                </c:pt>
                <c:pt idx="540">
                  <c:v>40909</c:v>
                </c:pt>
                <c:pt idx="541">
                  <c:v>40940</c:v>
                </c:pt>
                <c:pt idx="542">
                  <c:v>40969</c:v>
                </c:pt>
                <c:pt idx="543">
                  <c:v>41000</c:v>
                </c:pt>
                <c:pt idx="544">
                  <c:v>41030</c:v>
                </c:pt>
                <c:pt idx="545">
                  <c:v>41061</c:v>
                </c:pt>
                <c:pt idx="546">
                  <c:v>41091</c:v>
                </c:pt>
                <c:pt idx="547">
                  <c:v>41122</c:v>
                </c:pt>
                <c:pt idx="548">
                  <c:v>41153</c:v>
                </c:pt>
                <c:pt idx="549">
                  <c:v>41183</c:v>
                </c:pt>
                <c:pt idx="550">
                  <c:v>41214</c:v>
                </c:pt>
                <c:pt idx="551">
                  <c:v>41244</c:v>
                </c:pt>
                <c:pt idx="552">
                  <c:v>41275</c:v>
                </c:pt>
                <c:pt idx="553">
                  <c:v>41306</c:v>
                </c:pt>
                <c:pt idx="554">
                  <c:v>41334</c:v>
                </c:pt>
                <c:pt idx="555">
                  <c:v>41365</c:v>
                </c:pt>
                <c:pt idx="556">
                  <c:v>41395</c:v>
                </c:pt>
                <c:pt idx="557">
                  <c:v>41426</c:v>
                </c:pt>
                <c:pt idx="558">
                  <c:v>41456</c:v>
                </c:pt>
                <c:pt idx="559">
                  <c:v>41487</c:v>
                </c:pt>
                <c:pt idx="560">
                  <c:v>41518</c:v>
                </c:pt>
                <c:pt idx="561">
                  <c:v>41548</c:v>
                </c:pt>
                <c:pt idx="562">
                  <c:v>41579</c:v>
                </c:pt>
                <c:pt idx="563">
                  <c:v>41609</c:v>
                </c:pt>
                <c:pt idx="564">
                  <c:v>41640</c:v>
                </c:pt>
                <c:pt idx="565">
                  <c:v>41671</c:v>
                </c:pt>
                <c:pt idx="566">
                  <c:v>41699</c:v>
                </c:pt>
                <c:pt idx="567">
                  <c:v>41730</c:v>
                </c:pt>
                <c:pt idx="568">
                  <c:v>41760</c:v>
                </c:pt>
                <c:pt idx="569">
                  <c:v>41791</c:v>
                </c:pt>
                <c:pt idx="570">
                  <c:v>41821</c:v>
                </c:pt>
                <c:pt idx="571">
                  <c:v>41852</c:v>
                </c:pt>
                <c:pt idx="572">
                  <c:v>41883</c:v>
                </c:pt>
                <c:pt idx="573">
                  <c:v>41913</c:v>
                </c:pt>
                <c:pt idx="574">
                  <c:v>41944</c:v>
                </c:pt>
                <c:pt idx="575">
                  <c:v>41974</c:v>
                </c:pt>
                <c:pt idx="576">
                  <c:v>42005</c:v>
                </c:pt>
                <c:pt idx="577">
                  <c:v>42036</c:v>
                </c:pt>
                <c:pt idx="578">
                  <c:v>42064</c:v>
                </c:pt>
                <c:pt idx="579">
                  <c:v>42095</c:v>
                </c:pt>
                <c:pt idx="580">
                  <c:v>42125</c:v>
                </c:pt>
                <c:pt idx="581">
                  <c:v>42156</c:v>
                </c:pt>
                <c:pt idx="582">
                  <c:v>42186</c:v>
                </c:pt>
                <c:pt idx="583">
                  <c:v>42217</c:v>
                </c:pt>
                <c:pt idx="584">
                  <c:v>42248</c:v>
                </c:pt>
                <c:pt idx="585">
                  <c:v>42278</c:v>
                </c:pt>
                <c:pt idx="586">
                  <c:v>42309</c:v>
                </c:pt>
                <c:pt idx="587">
                  <c:v>42339</c:v>
                </c:pt>
                <c:pt idx="588">
                  <c:v>42370</c:v>
                </c:pt>
                <c:pt idx="589">
                  <c:v>42401</c:v>
                </c:pt>
                <c:pt idx="590">
                  <c:v>42430</c:v>
                </c:pt>
                <c:pt idx="591">
                  <c:v>42461</c:v>
                </c:pt>
                <c:pt idx="592">
                  <c:v>42491</c:v>
                </c:pt>
                <c:pt idx="593">
                  <c:v>42522</c:v>
                </c:pt>
                <c:pt idx="594">
                  <c:v>42552</c:v>
                </c:pt>
                <c:pt idx="595">
                  <c:v>42583</c:v>
                </c:pt>
                <c:pt idx="596">
                  <c:v>42614</c:v>
                </c:pt>
                <c:pt idx="597">
                  <c:v>42644</c:v>
                </c:pt>
                <c:pt idx="598">
                  <c:v>42675</c:v>
                </c:pt>
                <c:pt idx="599">
                  <c:v>42705</c:v>
                </c:pt>
                <c:pt idx="600">
                  <c:v>42736</c:v>
                </c:pt>
                <c:pt idx="601">
                  <c:v>42767</c:v>
                </c:pt>
                <c:pt idx="602">
                  <c:v>42795</c:v>
                </c:pt>
                <c:pt idx="603">
                  <c:v>42826</c:v>
                </c:pt>
                <c:pt idx="604">
                  <c:v>42856</c:v>
                </c:pt>
                <c:pt idx="605">
                  <c:v>42887</c:v>
                </c:pt>
                <c:pt idx="606">
                  <c:v>42917</c:v>
                </c:pt>
                <c:pt idx="607">
                  <c:v>42948</c:v>
                </c:pt>
                <c:pt idx="608">
                  <c:v>42979</c:v>
                </c:pt>
                <c:pt idx="609">
                  <c:v>43009</c:v>
                </c:pt>
                <c:pt idx="610">
                  <c:v>43040</c:v>
                </c:pt>
                <c:pt idx="611">
                  <c:v>43070</c:v>
                </c:pt>
                <c:pt idx="612">
                  <c:v>43101</c:v>
                </c:pt>
                <c:pt idx="613">
                  <c:v>43132</c:v>
                </c:pt>
                <c:pt idx="614">
                  <c:v>43160</c:v>
                </c:pt>
                <c:pt idx="615">
                  <c:v>43191</c:v>
                </c:pt>
                <c:pt idx="616">
                  <c:v>43221</c:v>
                </c:pt>
                <c:pt idx="617">
                  <c:v>43252</c:v>
                </c:pt>
                <c:pt idx="618">
                  <c:v>43282</c:v>
                </c:pt>
                <c:pt idx="619">
                  <c:v>43313</c:v>
                </c:pt>
                <c:pt idx="620">
                  <c:v>43344</c:v>
                </c:pt>
                <c:pt idx="621">
                  <c:v>43374</c:v>
                </c:pt>
                <c:pt idx="622">
                  <c:v>43405</c:v>
                </c:pt>
                <c:pt idx="623">
                  <c:v>43435</c:v>
                </c:pt>
                <c:pt idx="624">
                  <c:v>43466</c:v>
                </c:pt>
                <c:pt idx="625">
                  <c:v>43497</c:v>
                </c:pt>
                <c:pt idx="626">
                  <c:v>43525</c:v>
                </c:pt>
                <c:pt idx="627">
                  <c:v>43556</c:v>
                </c:pt>
                <c:pt idx="628">
                  <c:v>43586</c:v>
                </c:pt>
                <c:pt idx="629">
                  <c:v>43617</c:v>
                </c:pt>
                <c:pt idx="630">
                  <c:v>43647</c:v>
                </c:pt>
                <c:pt idx="631">
                  <c:v>43678</c:v>
                </c:pt>
                <c:pt idx="632">
                  <c:v>43709</c:v>
                </c:pt>
                <c:pt idx="633">
                  <c:v>43739</c:v>
                </c:pt>
                <c:pt idx="634">
                  <c:v>43770</c:v>
                </c:pt>
                <c:pt idx="635">
                  <c:v>43800</c:v>
                </c:pt>
                <c:pt idx="636">
                  <c:v>43831</c:v>
                </c:pt>
                <c:pt idx="637">
                  <c:v>43862</c:v>
                </c:pt>
                <c:pt idx="638">
                  <c:v>43891</c:v>
                </c:pt>
                <c:pt idx="639">
                  <c:v>43922</c:v>
                </c:pt>
                <c:pt idx="640">
                  <c:v>43952</c:v>
                </c:pt>
                <c:pt idx="641">
                  <c:v>43983</c:v>
                </c:pt>
                <c:pt idx="642">
                  <c:v>44013</c:v>
                </c:pt>
                <c:pt idx="643">
                  <c:v>44044</c:v>
                </c:pt>
                <c:pt idx="644">
                  <c:v>44075</c:v>
                </c:pt>
                <c:pt idx="645">
                  <c:v>44105</c:v>
                </c:pt>
                <c:pt idx="646">
                  <c:v>44136</c:v>
                </c:pt>
                <c:pt idx="647">
                  <c:v>44166</c:v>
                </c:pt>
                <c:pt idx="648">
                  <c:v>44197</c:v>
                </c:pt>
              </c:numCache>
            </c:numRef>
          </c:cat>
          <c:val>
            <c:numRef>
              <c:f>'[1]s1'!$G$8:$G$656</c:f>
              <c:numCache>
                <c:ptCount val="649"/>
                <c:pt idx="0">
                  <c:v>86.730003</c:v>
                </c:pt>
                <c:pt idx="1">
                  <c:v>88.160004</c:v>
                </c:pt>
                <c:pt idx="2">
                  <c:v>89.940002</c:v>
                </c:pt>
                <c:pt idx="3">
                  <c:v>94.32</c:v>
                </c:pt>
                <c:pt idx="4">
                  <c:v>90.230003</c:v>
                </c:pt>
                <c:pt idx="5">
                  <c:v>91.32</c:v>
                </c:pt>
                <c:pt idx="6">
                  <c:v>95.660004</c:v>
                </c:pt>
                <c:pt idx="7">
                  <c:v>93.639999</c:v>
                </c:pt>
                <c:pt idx="8">
                  <c:v>96.669998</c:v>
                </c:pt>
                <c:pt idx="9">
                  <c:v>92.339996</c:v>
                </c:pt>
                <c:pt idx="10">
                  <c:v>94</c:v>
                </c:pt>
                <c:pt idx="11">
                  <c:v>95.360001</c:v>
                </c:pt>
                <c:pt idx="12">
                  <c:v>92.559998</c:v>
                </c:pt>
                <c:pt idx="13">
                  <c:v>89.360001</c:v>
                </c:pt>
                <c:pt idx="14">
                  <c:v>93.839996</c:v>
                </c:pt>
                <c:pt idx="15">
                  <c:v>98.589996</c:v>
                </c:pt>
                <c:pt idx="16">
                  <c:v>100.650002</c:v>
                </c:pt>
                <c:pt idx="17">
                  <c:v>100.910004</c:v>
                </c:pt>
                <c:pt idx="18">
                  <c:v>97.279999</c:v>
                </c:pt>
                <c:pt idx="19">
                  <c:v>100.739998</c:v>
                </c:pt>
                <c:pt idx="20">
                  <c:v>103.220001</c:v>
                </c:pt>
                <c:pt idx="21">
                  <c:v>103.410004</c:v>
                </c:pt>
                <c:pt idx="22">
                  <c:v>107.669998</c:v>
                </c:pt>
                <c:pt idx="23">
                  <c:v>103.93</c:v>
                </c:pt>
                <c:pt idx="24">
                  <c:v>103.540001</c:v>
                </c:pt>
                <c:pt idx="25">
                  <c:v>98.699997</c:v>
                </c:pt>
                <c:pt idx="26">
                  <c:v>100.68</c:v>
                </c:pt>
                <c:pt idx="27">
                  <c:v>103.510002</c:v>
                </c:pt>
                <c:pt idx="28">
                  <c:v>102.760002</c:v>
                </c:pt>
                <c:pt idx="29">
                  <c:v>99.610001</c:v>
                </c:pt>
                <c:pt idx="30">
                  <c:v>91.830002</c:v>
                </c:pt>
                <c:pt idx="31">
                  <c:v>94.199997</c:v>
                </c:pt>
                <c:pt idx="32">
                  <c:v>93.239998</c:v>
                </c:pt>
                <c:pt idx="33">
                  <c:v>97.669998</c:v>
                </c:pt>
                <c:pt idx="34">
                  <c:v>91.949997</c:v>
                </c:pt>
                <c:pt idx="35">
                  <c:v>92.059998</c:v>
                </c:pt>
                <c:pt idx="36">
                  <c:v>85.900002</c:v>
                </c:pt>
                <c:pt idx="37">
                  <c:v>90</c:v>
                </c:pt>
                <c:pt idx="38">
                  <c:v>89.790001</c:v>
                </c:pt>
                <c:pt idx="39">
                  <c:v>81.519997</c:v>
                </c:pt>
                <c:pt idx="40">
                  <c:v>77.360001</c:v>
                </c:pt>
                <c:pt idx="41">
                  <c:v>72.919998</c:v>
                </c:pt>
                <c:pt idx="42">
                  <c:v>77.080002</c:v>
                </c:pt>
                <c:pt idx="43">
                  <c:v>82.089996</c:v>
                </c:pt>
                <c:pt idx="44">
                  <c:v>84.32</c:v>
                </c:pt>
                <c:pt idx="45">
                  <c:v>84.099998</c:v>
                </c:pt>
                <c:pt idx="46">
                  <c:v>88.900002</c:v>
                </c:pt>
                <c:pt idx="47">
                  <c:v>92.150002</c:v>
                </c:pt>
                <c:pt idx="48">
                  <c:v>96.620003</c:v>
                </c:pt>
                <c:pt idx="49">
                  <c:v>97.919998</c:v>
                </c:pt>
                <c:pt idx="50">
                  <c:v>100.389999</c:v>
                </c:pt>
                <c:pt idx="51">
                  <c:v>103.230003</c:v>
                </c:pt>
                <c:pt idx="52">
                  <c:v>101.010002</c:v>
                </c:pt>
                <c:pt idx="53">
                  <c:v>99.779999</c:v>
                </c:pt>
                <c:pt idx="54">
                  <c:v>94.089996</c:v>
                </c:pt>
                <c:pt idx="55">
                  <c:v>99.290001</c:v>
                </c:pt>
                <c:pt idx="56">
                  <c:v>98.339996</c:v>
                </c:pt>
                <c:pt idx="57">
                  <c:v>94.790001</c:v>
                </c:pt>
                <c:pt idx="58">
                  <c:v>95.839996</c:v>
                </c:pt>
                <c:pt idx="59">
                  <c:v>103.510002</c:v>
                </c:pt>
                <c:pt idx="60">
                  <c:v>104.639999</c:v>
                </c:pt>
                <c:pt idx="61">
                  <c:v>107.32</c:v>
                </c:pt>
                <c:pt idx="62">
                  <c:v>109.529999</c:v>
                </c:pt>
                <c:pt idx="63">
                  <c:v>106.25</c:v>
                </c:pt>
                <c:pt idx="64">
                  <c:v>109.690002</c:v>
                </c:pt>
                <c:pt idx="65">
                  <c:v>109.040001</c:v>
                </c:pt>
                <c:pt idx="66">
                  <c:v>110.139999</c:v>
                </c:pt>
                <c:pt idx="67">
                  <c:v>111.089996</c:v>
                </c:pt>
                <c:pt idx="68">
                  <c:v>108.889999</c:v>
                </c:pt>
                <c:pt idx="69">
                  <c:v>113.230003</c:v>
                </c:pt>
                <c:pt idx="70">
                  <c:v>116.669998</c:v>
                </c:pt>
                <c:pt idx="71">
                  <c:v>119.400002</c:v>
                </c:pt>
                <c:pt idx="72">
                  <c:v>114.760002</c:v>
                </c:pt>
                <c:pt idx="73">
                  <c:v>111.050003</c:v>
                </c:pt>
                <c:pt idx="74">
                  <c:v>108.519997</c:v>
                </c:pt>
                <c:pt idx="75">
                  <c:v>110.220001</c:v>
                </c:pt>
                <c:pt idx="76">
                  <c:v>104.949997</c:v>
                </c:pt>
                <c:pt idx="77">
                  <c:v>101.779999</c:v>
                </c:pt>
                <c:pt idx="78">
                  <c:v>106.669998</c:v>
                </c:pt>
                <c:pt idx="79">
                  <c:v>105.150002</c:v>
                </c:pt>
                <c:pt idx="80">
                  <c:v>108.410004</c:v>
                </c:pt>
                <c:pt idx="81">
                  <c:v>107.690002</c:v>
                </c:pt>
                <c:pt idx="82">
                  <c:v>94.419998</c:v>
                </c:pt>
                <c:pt idx="83">
                  <c:v>99.800003</c:v>
                </c:pt>
                <c:pt idx="84">
                  <c:v>96.57</c:v>
                </c:pt>
                <c:pt idx="85">
                  <c:v>96.220001</c:v>
                </c:pt>
                <c:pt idx="86">
                  <c:v>94.330002</c:v>
                </c:pt>
                <c:pt idx="87">
                  <c:v>92.089996</c:v>
                </c:pt>
                <c:pt idx="88">
                  <c:v>91.959999</c:v>
                </c:pt>
                <c:pt idx="89">
                  <c:v>84.25</c:v>
                </c:pt>
                <c:pt idx="90">
                  <c:v>78.75</c:v>
                </c:pt>
                <c:pt idx="91">
                  <c:v>70.870003</c:v>
                </c:pt>
                <c:pt idx="92">
                  <c:v>62.279999</c:v>
                </c:pt>
                <c:pt idx="93">
                  <c:v>73.900002</c:v>
                </c:pt>
                <c:pt idx="94">
                  <c:v>66.129997</c:v>
                </c:pt>
                <c:pt idx="95">
                  <c:v>70.230003</c:v>
                </c:pt>
                <c:pt idx="96">
                  <c:v>78.559998</c:v>
                </c:pt>
                <c:pt idx="97">
                  <c:v>83.690002</c:v>
                </c:pt>
                <c:pt idx="98">
                  <c:v>81.510002</c:v>
                </c:pt>
                <c:pt idx="99">
                  <c:v>88.099998</c:v>
                </c:pt>
                <c:pt idx="100">
                  <c:v>92.690002</c:v>
                </c:pt>
                <c:pt idx="101">
                  <c:v>94.360001</c:v>
                </c:pt>
                <c:pt idx="102">
                  <c:v>88.75</c:v>
                </c:pt>
                <c:pt idx="103">
                  <c:v>86.199997</c:v>
                </c:pt>
                <c:pt idx="104">
                  <c:v>83.82</c:v>
                </c:pt>
                <c:pt idx="105">
                  <c:v>89.550003</c:v>
                </c:pt>
                <c:pt idx="106">
                  <c:v>87.839996</c:v>
                </c:pt>
                <c:pt idx="107">
                  <c:v>90.190002</c:v>
                </c:pt>
                <c:pt idx="108">
                  <c:v>100.389999</c:v>
                </c:pt>
                <c:pt idx="109">
                  <c:v>98.919998</c:v>
                </c:pt>
                <c:pt idx="110">
                  <c:v>102.239998</c:v>
                </c:pt>
                <c:pt idx="111">
                  <c:v>101.160004</c:v>
                </c:pt>
                <c:pt idx="112">
                  <c:v>100.129997</c:v>
                </c:pt>
                <c:pt idx="113">
                  <c:v>103.589996</c:v>
                </c:pt>
                <c:pt idx="114">
                  <c:v>103.849998</c:v>
                </c:pt>
                <c:pt idx="115">
                  <c:v>103.919998</c:v>
                </c:pt>
                <c:pt idx="116">
                  <c:v>105.239998</c:v>
                </c:pt>
                <c:pt idx="117">
                  <c:v>102.410004</c:v>
                </c:pt>
                <c:pt idx="118">
                  <c:v>102.120003</c:v>
                </c:pt>
                <c:pt idx="119">
                  <c:v>105.019997</c:v>
                </c:pt>
                <c:pt idx="120">
                  <c:v>101.849998</c:v>
                </c:pt>
                <c:pt idx="121">
                  <c:v>100.879997</c:v>
                </c:pt>
                <c:pt idx="122">
                  <c:v>98.419998</c:v>
                </c:pt>
                <c:pt idx="123">
                  <c:v>100.110001</c:v>
                </c:pt>
                <c:pt idx="124">
                  <c:v>96.739998</c:v>
                </c:pt>
                <c:pt idx="125">
                  <c:v>100.480003</c:v>
                </c:pt>
                <c:pt idx="126">
                  <c:v>98.739998</c:v>
                </c:pt>
                <c:pt idx="127">
                  <c:v>96.830002</c:v>
                </c:pt>
                <c:pt idx="128">
                  <c:v>96.050003</c:v>
                </c:pt>
                <c:pt idx="129">
                  <c:v>90.760002</c:v>
                </c:pt>
                <c:pt idx="130">
                  <c:v>94.690002</c:v>
                </c:pt>
                <c:pt idx="131">
                  <c:v>92.739998</c:v>
                </c:pt>
                <c:pt idx="132">
                  <c:v>90.129997</c:v>
                </c:pt>
                <c:pt idx="133">
                  <c:v>87.32</c:v>
                </c:pt>
                <c:pt idx="134">
                  <c:v>89.790001</c:v>
                </c:pt>
                <c:pt idx="135">
                  <c:v>95.93</c:v>
                </c:pt>
                <c:pt idx="136">
                  <c:v>97.349998</c:v>
                </c:pt>
                <c:pt idx="137">
                  <c:v>94.32</c:v>
                </c:pt>
                <c:pt idx="138">
                  <c:v>103.510002</c:v>
                </c:pt>
                <c:pt idx="139">
                  <c:v>103.290001</c:v>
                </c:pt>
                <c:pt idx="140">
                  <c:v>103.269997</c:v>
                </c:pt>
                <c:pt idx="141">
                  <c:v>95.610001</c:v>
                </c:pt>
                <c:pt idx="142">
                  <c:v>94.699997</c:v>
                </c:pt>
                <c:pt idx="143">
                  <c:v>98.580002</c:v>
                </c:pt>
                <c:pt idx="144">
                  <c:v>99.959999</c:v>
                </c:pt>
                <c:pt idx="145">
                  <c:v>96.900002</c:v>
                </c:pt>
                <c:pt idx="146">
                  <c:v>103.260002</c:v>
                </c:pt>
                <c:pt idx="147">
                  <c:v>101.809998</c:v>
                </c:pt>
                <c:pt idx="148">
                  <c:v>99.080002</c:v>
                </c:pt>
                <c:pt idx="149">
                  <c:v>102.43</c:v>
                </c:pt>
                <c:pt idx="150">
                  <c:v>104.099998</c:v>
                </c:pt>
                <c:pt idx="151">
                  <c:v>106.849998</c:v>
                </c:pt>
                <c:pt idx="152">
                  <c:v>110.169998</c:v>
                </c:pt>
                <c:pt idx="153">
                  <c:v>102.57</c:v>
                </c:pt>
                <c:pt idx="154">
                  <c:v>108</c:v>
                </c:pt>
                <c:pt idx="155">
                  <c:v>105.220001</c:v>
                </c:pt>
                <c:pt idx="156">
                  <c:v>114.160004</c:v>
                </c:pt>
                <c:pt idx="157">
                  <c:v>108.650002</c:v>
                </c:pt>
                <c:pt idx="158">
                  <c:v>102.150002</c:v>
                </c:pt>
                <c:pt idx="159">
                  <c:v>105.459999</c:v>
                </c:pt>
                <c:pt idx="160">
                  <c:v>112.779999</c:v>
                </c:pt>
                <c:pt idx="161">
                  <c:v>117.459999</c:v>
                </c:pt>
                <c:pt idx="162">
                  <c:v>121.669998</c:v>
                </c:pt>
                <c:pt idx="163">
                  <c:v>125.419998</c:v>
                </c:pt>
                <c:pt idx="164">
                  <c:v>128.089996</c:v>
                </c:pt>
                <c:pt idx="165">
                  <c:v>128.910004</c:v>
                </c:pt>
                <c:pt idx="166">
                  <c:v>136.479996</c:v>
                </c:pt>
                <c:pt idx="167">
                  <c:v>135.759995</c:v>
                </c:pt>
                <c:pt idx="168">
                  <c:v>129.630005</c:v>
                </c:pt>
                <c:pt idx="169">
                  <c:v>129.929993</c:v>
                </c:pt>
                <c:pt idx="170">
                  <c:v>136.320007</c:v>
                </c:pt>
                <c:pt idx="171">
                  <c:v>132.809998</c:v>
                </c:pt>
                <c:pt idx="172">
                  <c:v>130.960007</c:v>
                </c:pt>
                <c:pt idx="173">
                  <c:v>128.639999</c:v>
                </c:pt>
                <c:pt idx="174">
                  <c:v>132.639999</c:v>
                </c:pt>
                <c:pt idx="175">
                  <c:v>121.239998</c:v>
                </c:pt>
                <c:pt idx="176">
                  <c:v>117.080002</c:v>
                </c:pt>
                <c:pt idx="177">
                  <c:v>123.540001</c:v>
                </c:pt>
                <c:pt idx="178">
                  <c:v>125.120003</c:v>
                </c:pt>
                <c:pt idx="179">
                  <c:v>122.550003</c:v>
                </c:pt>
                <c:pt idx="180">
                  <c:v>116.419998</c:v>
                </c:pt>
                <c:pt idx="181">
                  <c:v>109.879997</c:v>
                </c:pt>
                <c:pt idx="182">
                  <c:v>113.790001</c:v>
                </c:pt>
                <c:pt idx="183">
                  <c:v>118.68</c:v>
                </c:pt>
                <c:pt idx="184">
                  <c:v>111.860001</c:v>
                </c:pt>
                <c:pt idx="185">
                  <c:v>108.709999</c:v>
                </c:pt>
                <c:pt idx="186">
                  <c:v>105.160004</c:v>
                </c:pt>
                <c:pt idx="187">
                  <c:v>120.290001</c:v>
                </c:pt>
                <c:pt idx="188">
                  <c:v>120.419998</c:v>
                </c:pt>
                <c:pt idx="189">
                  <c:v>141.850006</c:v>
                </c:pt>
                <c:pt idx="190">
                  <c:v>138.820007</c:v>
                </c:pt>
                <c:pt idx="191">
                  <c:v>145.270004</c:v>
                </c:pt>
                <c:pt idx="192">
                  <c:v>144.259995</c:v>
                </c:pt>
                <c:pt idx="193">
                  <c:v>153.479996</c:v>
                </c:pt>
                <c:pt idx="194">
                  <c:v>152.960007</c:v>
                </c:pt>
                <c:pt idx="195">
                  <c:v>164.279999</c:v>
                </c:pt>
                <c:pt idx="196">
                  <c:v>163.979996</c:v>
                </c:pt>
                <c:pt idx="197">
                  <c:v>167.639999</c:v>
                </c:pt>
                <c:pt idx="198">
                  <c:v>161.330002</c:v>
                </c:pt>
                <c:pt idx="199">
                  <c:v>164.229996</c:v>
                </c:pt>
                <c:pt idx="200">
                  <c:v>170.279999</c:v>
                </c:pt>
                <c:pt idx="201">
                  <c:v>163.449997</c:v>
                </c:pt>
                <c:pt idx="202">
                  <c:v>166.490005</c:v>
                </c:pt>
                <c:pt idx="203">
                  <c:v>168.809998</c:v>
                </c:pt>
                <c:pt idx="204">
                  <c:v>163.360001</c:v>
                </c:pt>
                <c:pt idx="205">
                  <c:v>158.190002</c:v>
                </c:pt>
                <c:pt idx="206">
                  <c:v>155.039993</c:v>
                </c:pt>
                <c:pt idx="207">
                  <c:v>161.199997</c:v>
                </c:pt>
                <c:pt idx="208">
                  <c:v>150.550003</c:v>
                </c:pt>
                <c:pt idx="209">
                  <c:v>152.759995</c:v>
                </c:pt>
                <c:pt idx="210">
                  <c:v>157.990005</c:v>
                </c:pt>
                <c:pt idx="211">
                  <c:v>165.649994</c:v>
                </c:pt>
                <c:pt idx="212">
                  <c:v>162.919998</c:v>
                </c:pt>
                <c:pt idx="213">
                  <c:v>167.490005</c:v>
                </c:pt>
                <c:pt idx="214">
                  <c:v>162.759995</c:v>
                </c:pt>
                <c:pt idx="215">
                  <c:v>164.570007</c:v>
                </c:pt>
                <c:pt idx="216">
                  <c:v>179.630005</c:v>
                </c:pt>
                <c:pt idx="217">
                  <c:v>181.179993</c:v>
                </c:pt>
                <c:pt idx="218">
                  <c:v>179.029999</c:v>
                </c:pt>
                <c:pt idx="219">
                  <c:v>179.009995</c:v>
                </c:pt>
                <c:pt idx="220">
                  <c:v>191.059998</c:v>
                </c:pt>
                <c:pt idx="221">
                  <c:v>191.449997</c:v>
                </c:pt>
                <c:pt idx="222">
                  <c:v>192.110001</c:v>
                </c:pt>
                <c:pt idx="223">
                  <c:v>187.270004</c:v>
                </c:pt>
                <c:pt idx="224">
                  <c:v>184.360001</c:v>
                </c:pt>
                <c:pt idx="225">
                  <c:v>189.820007</c:v>
                </c:pt>
                <c:pt idx="226">
                  <c:v>203.880005</c:v>
                </c:pt>
                <c:pt idx="227">
                  <c:v>209.589996</c:v>
                </c:pt>
                <c:pt idx="228">
                  <c:v>213.470001</c:v>
                </c:pt>
                <c:pt idx="229">
                  <c:v>225.130005</c:v>
                </c:pt>
                <c:pt idx="230">
                  <c:v>232.470001</c:v>
                </c:pt>
                <c:pt idx="231">
                  <c:v>235.160004</c:v>
                </c:pt>
                <c:pt idx="232">
                  <c:v>245.649994</c:v>
                </c:pt>
                <c:pt idx="233">
                  <c:v>251.789993</c:v>
                </c:pt>
                <c:pt idx="234">
                  <c:v>236.119995</c:v>
                </c:pt>
                <c:pt idx="235">
                  <c:v>253.830002</c:v>
                </c:pt>
                <c:pt idx="236">
                  <c:v>233.919998</c:v>
                </c:pt>
                <c:pt idx="237">
                  <c:v>245.869995</c:v>
                </c:pt>
                <c:pt idx="238">
                  <c:v>253.039993</c:v>
                </c:pt>
                <c:pt idx="239">
                  <c:v>242.169998</c:v>
                </c:pt>
                <c:pt idx="240">
                  <c:v>281.160004</c:v>
                </c:pt>
                <c:pt idx="241">
                  <c:v>290.519989</c:v>
                </c:pt>
                <c:pt idx="242">
                  <c:v>293.630005</c:v>
                </c:pt>
                <c:pt idx="243">
                  <c:v>288.359985</c:v>
                </c:pt>
                <c:pt idx="244">
                  <c:v>295.089996</c:v>
                </c:pt>
                <c:pt idx="245">
                  <c:v>305.630005</c:v>
                </c:pt>
                <c:pt idx="246">
                  <c:v>322.089996</c:v>
                </c:pt>
                <c:pt idx="247">
                  <c:v>320.209991</c:v>
                </c:pt>
                <c:pt idx="248">
                  <c:v>327.329987</c:v>
                </c:pt>
                <c:pt idx="249">
                  <c:v>254.479996</c:v>
                </c:pt>
                <c:pt idx="250">
                  <c:v>225.210007</c:v>
                </c:pt>
                <c:pt idx="251">
                  <c:v>247.080002</c:v>
                </c:pt>
                <c:pt idx="252">
                  <c:v>252.210007</c:v>
                </c:pt>
                <c:pt idx="253">
                  <c:v>267.880005</c:v>
                </c:pt>
                <c:pt idx="254">
                  <c:v>258.890015</c:v>
                </c:pt>
                <c:pt idx="255">
                  <c:v>258.790009</c:v>
                </c:pt>
                <c:pt idx="256">
                  <c:v>265.329987</c:v>
                </c:pt>
                <c:pt idx="257">
                  <c:v>273.5</c:v>
                </c:pt>
                <c:pt idx="258">
                  <c:v>271.929993</c:v>
                </c:pt>
                <c:pt idx="259">
                  <c:v>258.350006</c:v>
                </c:pt>
                <c:pt idx="260">
                  <c:v>272.390015</c:v>
                </c:pt>
                <c:pt idx="261">
                  <c:v>279.200012</c:v>
                </c:pt>
                <c:pt idx="262">
                  <c:v>272.48999</c:v>
                </c:pt>
                <c:pt idx="263">
                  <c:v>280.01001</c:v>
                </c:pt>
                <c:pt idx="264">
                  <c:v>296.839996</c:v>
                </c:pt>
                <c:pt idx="265">
                  <c:v>289.950012</c:v>
                </c:pt>
                <c:pt idx="266">
                  <c:v>295.290009</c:v>
                </c:pt>
                <c:pt idx="267">
                  <c:v>307.769989</c:v>
                </c:pt>
                <c:pt idx="268">
                  <c:v>321.970001</c:v>
                </c:pt>
                <c:pt idx="269">
                  <c:v>321.549988</c:v>
                </c:pt>
                <c:pt idx="270">
                  <c:v>344.73999</c:v>
                </c:pt>
                <c:pt idx="271">
                  <c:v>351.450012</c:v>
                </c:pt>
                <c:pt idx="272">
                  <c:v>356.970001</c:v>
                </c:pt>
                <c:pt idx="273">
                  <c:v>338.480011</c:v>
                </c:pt>
                <c:pt idx="274">
                  <c:v>345.98999</c:v>
                </c:pt>
                <c:pt idx="275">
                  <c:v>355.670013</c:v>
                </c:pt>
                <c:pt idx="276">
                  <c:v>328.790009</c:v>
                </c:pt>
                <c:pt idx="277">
                  <c:v>332.73999</c:v>
                </c:pt>
                <c:pt idx="278">
                  <c:v>340.730011</c:v>
                </c:pt>
                <c:pt idx="279">
                  <c:v>335.570007</c:v>
                </c:pt>
                <c:pt idx="280">
                  <c:v>361.230011</c:v>
                </c:pt>
                <c:pt idx="281">
                  <c:v>355.679993</c:v>
                </c:pt>
                <c:pt idx="282">
                  <c:v>351.480011</c:v>
                </c:pt>
                <c:pt idx="283">
                  <c:v>320.459991</c:v>
                </c:pt>
                <c:pt idx="284">
                  <c:v>312.690002</c:v>
                </c:pt>
                <c:pt idx="285">
                  <c:v>307.019989</c:v>
                </c:pt>
                <c:pt idx="286">
                  <c:v>329.070007</c:v>
                </c:pt>
                <c:pt idx="287">
                  <c:v>321.910004</c:v>
                </c:pt>
                <c:pt idx="288">
                  <c:v>343.929993</c:v>
                </c:pt>
                <c:pt idx="289">
                  <c:v>367.070007</c:v>
                </c:pt>
                <c:pt idx="290">
                  <c:v>379.769989</c:v>
                </c:pt>
                <c:pt idx="291">
                  <c:v>380.519989</c:v>
                </c:pt>
                <c:pt idx="292">
                  <c:v>383.630005</c:v>
                </c:pt>
                <c:pt idx="293">
                  <c:v>373.329987</c:v>
                </c:pt>
                <c:pt idx="294">
                  <c:v>387.119995</c:v>
                </c:pt>
                <c:pt idx="295">
                  <c:v>389.140015</c:v>
                </c:pt>
                <c:pt idx="296">
                  <c:v>384.470001</c:v>
                </c:pt>
                <c:pt idx="297">
                  <c:v>392.450012</c:v>
                </c:pt>
                <c:pt idx="298">
                  <c:v>377.390015</c:v>
                </c:pt>
                <c:pt idx="299">
                  <c:v>417.26001</c:v>
                </c:pt>
                <c:pt idx="300">
                  <c:v>413.820007</c:v>
                </c:pt>
                <c:pt idx="301">
                  <c:v>406.51001</c:v>
                </c:pt>
                <c:pt idx="302">
                  <c:v>400.5</c:v>
                </c:pt>
                <c:pt idx="303">
                  <c:v>414.950012</c:v>
                </c:pt>
                <c:pt idx="304">
                  <c:v>413.26001</c:v>
                </c:pt>
                <c:pt idx="305">
                  <c:v>411.769989</c:v>
                </c:pt>
                <c:pt idx="306">
                  <c:v>420.589996</c:v>
                </c:pt>
                <c:pt idx="307">
                  <c:v>417.980011</c:v>
                </c:pt>
                <c:pt idx="308">
                  <c:v>416.290009</c:v>
                </c:pt>
                <c:pt idx="309">
                  <c:v>418.339996</c:v>
                </c:pt>
                <c:pt idx="310">
                  <c:v>429.910004</c:v>
                </c:pt>
                <c:pt idx="311">
                  <c:v>435.709991</c:v>
                </c:pt>
                <c:pt idx="312">
                  <c:v>449.559998</c:v>
                </c:pt>
                <c:pt idx="313">
                  <c:v>447.339996</c:v>
                </c:pt>
                <c:pt idx="314">
                  <c:v>450.299988</c:v>
                </c:pt>
                <c:pt idx="315">
                  <c:v>443.26001</c:v>
                </c:pt>
                <c:pt idx="316">
                  <c:v>452.48999</c:v>
                </c:pt>
                <c:pt idx="317">
                  <c:v>449.019989</c:v>
                </c:pt>
                <c:pt idx="318">
                  <c:v>448.130005</c:v>
                </c:pt>
                <c:pt idx="319">
                  <c:v>461.299988</c:v>
                </c:pt>
                <c:pt idx="320">
                  <c:v>458.929993</c:v>
                </c:pt>
                <c:pt idx="321">
                  <c:v>457.48999</c:v>
                </c:pt>
                <c:pt idx="322">
                  <c:v>463.109985</c:v>
                </c:pt>
                <c:pt idx="323">
                  <c:v>467.119995</c:v>
                </c:pt>
                <c:pt idx="324">
                  <c:v>480.709991</c:v>
                </c:pt>
                <c:pt idx="325">
                  <c:v>463.01001</c:v>
                </c:pt>
                <c:pt idx="326">
                  <c:v>445.769989</c:v>
                </c:pt>
                <c:pt idx="327">
                  <c:v>451.380005</c:v>
                </c:pt>
                <c:pt idx="328">
                  <c:v>457.649994</c:v>
                </c:pt>
                <c:pt idx="329">
                  <c:v>444.269989</c:v>
                </c:pt>
                <c:pt idx="330">
                  <c:v>458.399994</c:v>
                </c:pt>
                <c:pt idx="331">
                  <c:v>473.170013</c:v>
                </c:pt>
                <c:pt idx="332">
                  <c:v>452.359985</c:v>
                </c:pt>
                <c:pt idx="333">
                  <c:v>467.910004</c:v>
                </c:pt>
                <c:pt idx="334">
                  <c:v>448.920013</c:v>
                </c:pt>
                <c:pt idx="335">
                  <c:v>460.339996</c:v>
                </c:pt>
                <c:pt idx="336">
                  <c:v>472.790009</c:v>
                </c:pt>
                <c:pt idx="337">
                  <c:v>485.130005</c:v>
                </c:pt>
                <c:pt idx="338">
                  <c:v>506.079987</c:v>
                </c:pt>
                <c:pt idx="339">
                  <c:v>520.539978</c:v>
                </c:pt>
                <c:pt idx="340">
                  <c:v>533.48999</c:v>
                </c:pt>
                <c:pt idx="341">
                  <c:v>553.98999</c:v>
                </c:pt>
                <c:pt idx="342">
                  <c:v>558.75</c:v>
                </c:pt>
                <c:pt idx="343">
                  <c:v>561.880005</c:v>
                </c:pt>
                <c:pt idx="344">
                  <c:v>582.630005</c:v>
                </c:pt>
                <c:pt idx="345">
                  <c:v>589.719971</c:v>
                </c:pt>
                <c:pt idx="346">
                  <c:v>605.369995</c:v>
                </c:pt>
                <c:pt idx="347">
                  <c:v>617.700012</c:v>
                </c:pt>
                <c:pt idx="348">
                  <c:v>638.460022</c:v>
                </c:pt>
                <c:pt idx="349">
                  <c:v>640.429993</c:v>
                </c:pt>
                <c:pt idx="350">
                  <c:v>655.859985</c:v>
                </c:pt>
                <c:pt idx="351">
                  <c:v>643.380005</c:v>
                </c:pt>
                <c:pt idx="352">
                  <c:v>673.030029</c:v>
                </c:pt>
                <c:pt idx="353">
                  <c:v>672.400024</c:v>
                </c:pt>
                <c:pt idx="354">
                  <c:v>650.02002</c:v>
                </c:pt>
                <c:pt idx="355">
                  <c:v>649.440002</c:v>
                </c:pt>
                <c:pt idx="356">
                  <c:v>692.780029</c:v>
                </c:pt>
                <c:pt idx="357">
                  <c:v>705.27002</c:v>
                </c:pt>
                <c:pt idx="358">
                  <c:v>744.380005</c:v>
                </c:pt>
                <c:pt idx="359">
                  <c:v>737.01001</c:v>
                </c:pt>
                <c:pt idx="360">
                  <c:v>780.150024</c:v>
                </c:pt>
                <c:pt idx="361">
                  <c:v>798.559998</c:v>
                </c:pt>
                <c:pt idx="362">
                  <c:v>750.320007</c:v>
                </c:pt>
                <c:pt idx="363">
                  <c:v>798.530029</c:v>
                </c:pt>
                <c:pt idx="364">
                  <c:v>843.429993</c:v>
                </c:pt>
                <c:pt idx="365">
                  <c:v>916.919983</c:v>
                </c:pt>
                <c:pt idx="366">
                  <c:v>954.309998</c:v>
                </c:pt>
                <c:pt idx="367">
                  <c:v>930.869995</c:v>
                </c:pt>
                <c:pt idx="368">
                  <c:v>960.460022</c:v>
                </c:pt>
                <c:pt idx="369">
                  <c:v>938.030029</c:v>
                </c:pt>
                <c:pt idx="370">
                  <c:v>973.099976</c:v>
                </c:pt>
                <c:pt idx="371">
                  <c:v>970.429993</c:v>
                </c:pt>
                <c:pt idx="372">
                  <c:v>1003.539978</c:v>
                </c:pt>
                <c:pt idx="373">
                  <c:v>1035.050049</c:v>
                </c:pt>
                <c:pt idx="374">
                  <c:v>1120.01001</c:v>
                </c:pt>
                <c:pt idx="375">
                  <c:v>1111.75</c:v>
                </c:pt>
                <c:pt idx="376">
                  <c:v>1094.829956</c:v>
                </c:pt>
                <c:pt idx="377">
                  <c:v>1146.420044</c:v>
                </c:pt>
                <c:pt idx="378">
                  <c:v>1089.630005</c:v>
                </c:pt>
                <c:pt idx="379">
                  <c:v>982.26001</c:v>
                </c:pt>
                <c:pt idx="380">
                  <c:v>986.390015</c:v>
                </c:pt>
                <c:pt idx="381">
                  <c:v>1133.849976</c:v>
                </c:pt>
                <c:pt idx="382">
                  <c:v>1150.140015</c:v>
                </c:pt>
                <c:pt idx="383">
                  <c:v>1229.22998</c:v>
                </c:pt>
                <c:pt idx="384">
                  <c:v>1248.48999</c:v>
                </c:pt>
                <c:pt idx="385">
                  <c:v>1246.640015</c:v>
                </c:pt>
                <c:pt idx="386">
                  <c:v>1293.719971</c:v>
                </c:pt>
                <c:pt idx="387">
                  <c:v>1332.050049</c:v>
                </c:pt>
                <c:pt idx="388">
                  <c:v>1299.540039</c:v>
                </c:pt>
                <c:pt idx="389">
                  <c:v>1380.959961</c:v>
                </c:pt>
                <c:pt idx="390">
                  <c:v>1313.709961</c:v>
                </c:pt>
                <c:pt idx="391">
                  <c:v>1319.109985</c:v>
                </c:pt>
                <c:pt idx="392">
                  <c:v>1282.709961</c:v>
                </c:pt>
                <c:pt idx="393">
                  <c:v>1362.640015</c:v>
                </c:pt>
                <c:pt idx="394">
                  <c:v>1409.040039</c:v>
                </c:pt>
                <c:pt idx="395">
                  <c:v>1403.449951</c:v>
                </c:pt>
                <c:pt idx="396">
                  <c:v>1424.969971</c:v>
                </c:pt>
                <c:pt idx="397">
                  <c:v>1381.76001</c:v>
                </c:pt>
                <c:pt idx="398">
                  <c:v>1501.339966</c:v>
                </c:pt>
                <c:pt idx="399">
                  <c:v>1409.569946</c:v>
                </c:pt>
                <c:pt idx="400">
                  <c:v>1448.810059</c:v>
                </c:pt>
                <c:pt idx="401">
                  <c:v>1456.670044</c:v>
                </c:pt>
                <c:pt idx="402">
                  <c:v>1452.560059</c:v>
                </c:pt>
                <c:pt idx="403">
                  <c:v>1517.680054</c:v>
                </c:pt>
                <c:pt idx="404">
                  <c:v>1436.280029</c:v>
                </c:pt>
                <c:pt idx="405">
                  <c:v>1428.319946</c:v>
                </c:pt>
                <c:pt idx="406">
                  <c:v>1314.949951</c:v>
                </c:pt>
                <c:pt idx="407">
                  <c:v>1333.339966</c:v>
                </c:pt>
                <c:pt idx="408">
                  <c:v>1373.469971</c:v>
                </c:pt>
                <c:pt idx="409">
                  <c:v>1241.22998</c:v>
                </c:pt>
                <c:pt idx="410">
                  <c:v>1151.439941</c:v>
                </c:pt>
                <c:pt idx="411">
                  <c:v>1248.579956</c:v>
                </c:pt>
                <c:pt idx="412">
                  <c:v>1255.819946</c:v>
                </c:pt>
                <c:pt idx="413">
                  <c:v>1219.23999</c:v>
                </c:pt>
                <c:pt idx="414">
                  <c:v>1220.75</c:v>
                </c:pt>
                <c:pt idx="415">
                  <c:v>1106.400024</c:v>
                </c:pt>
                <c:pt idx="416">
                  <c:v>1069.630005</c:v>
                </c:pt>
                <c:pt idx="417">
                  <c:v>1084.099976</c:v>
                </c:pt>
                <c:pt idx="418">
                  <c:v>1167.099976</c:v>
                </c:pt>
                <c:pt idx="419">
                  <c:v>1165.27002</c:v>
                </c:pt>
                <c:pt idx="420">
                  <c:v>1130.199951</c:v>
                </c:pt>
                <c:pt idx="421">
                  <c:v>1106.72998</c:v>
                </c:pt>
                <c:pt idx="422">
                  <c:v>1126.339966</c:v>
                </c:pt>
                <c:pt idx="423">
                  <c:v>1084.560059</c:v>
                </c:pt>
                <c:pt idx="424">
                  <c:v>1029.150024</c:v>
                </c:pt>
                <c:pt idx="425">
                  <c:v>953.98999</c:v>
                </c:pt>
                <c:pt idx="426">
                  <c:v>884.659973</c:v>
                </c:pt>
                <c:pt idx="427">
                  <c:v>879.150024</c:v>
                </c:pt>
                <c:pt idx="428">
                  <c:v>818.950012</c:v>
                </c:pt>
                <c:pt idx="429">
                  <c:v>885.76001</c:v>
                </c:pt>
                <c:pt idx="430">
                  <c:v>906.549988</c:v>
                </c:pt>
                <c:pt idx="431">
                  <c:v>909.030029</c:v>
                </c:pt>
                <c:pt idx="432">
                  <c:v>838.150024</c:v>
                </c:pt>
                <c:pt idx="433">
                  <c:v>822.099976</c:v>
                </c:pt>
                <c:pt idx="434">
                  <c:v>876.450012</c:v>
                </c:pt>
                <c:pt idx="435">
                  <c:v>916.299988</c:v>
                </c:pt>
                <c:pt idx="436">
                  <c:v>990.140015</c:v>
                </c:pt>
                <c:pt idx="437">
                  <c:v>985.700012</c:v>
                </c:pt>
                <c:pt idx="438">
                  <c:v>990.309998</c:v>
                </c:pt>
                <c:pt idx="439">
                  <c:v>1027.969971</c:v>
                </c:pt>
                <c:pt idx="440">
                  <c:v>1020.23999</c:v>
                </c:pt>
                <c:pt idx="441">
                  <c:v>1058.050049</c:v>
                </c:pt>
                <c:pt idx="442">
                  <c:v>1069.719971</c:v>
                </c:pt>
                <c:pt idx="443">
                  <c:v>1111.920044</c:v>
                </c:pt>
                <c:pt idx="444">
                  <c:v>1128.589966</c:v>
                </c:pt>
                <c:pt idx="445">
                  <c:v>1154.869995</c:v>
                </c:pt>
                <c:pt idx="446">
                  <c:v>1132.170044</c:v>
                </c:pt>
                <c:pt idx="447">
                  <c:v>1113.98999</c:v>
                </c:pt>
                <c:pt idx="448">
                  <c:v>1116.640015</c:v>
                </c:pt>
                <c:pt idx="449">
                  <c:v>1128.939941</c:v>
                </c:pt>
                <c:pt idx="450">
                  <c:v>1080.699951</c:v>
                </c:pt>
                <c:pt idx="451">
                  <c:v>1118.310059</c:v>
                </c:pt>
                <c:pt idx="452">
                  <c:v>1114.579956</c:v>
                </c:pt>
                <c:pt idx="453">
                  <c:v>1161.670044</c:v>
                </c:pt>
                <c:pt idx="454">
                  <c:v>1190.329956</c:v>
                </c:pt>
                <c:pt idx="455">
                  <c:v>1187.890015</c:v>
                </c:pt>
                <c:pt idx="456">
                  <c:v>1189.890015</c:v>
                </c:pt>
                <c:pt idx="457">
                  <c:v>1210.469971</c:v>
                </c:pt>
                <c:pt idx="458">
                  <c:v>1180.589966</c:v>
                </c:pt>
                <c:pt idx="459">
                  <c:v>1172.630005</c:v>
                </c:pt>
                <c:pt idx="460">
                  <c:v>1204.290039</c:v>
                </c:pt>
                <c:pt idx="461">
                  <c:v>1191.329956</c:v>
                </c:pt>
                <c:pt idx="462">
                  <c:v>1235.859985</c:v>
                </c:pt>
                <c:pt idx="463">
                  <c:v>1221.589966</c:v>
                </c:pt>
                <c:pt idx="464">
                  <c:v>1191.48999</c:v>
                </c:pt>
                <c:pt idx="465">
                  <c:v>1219.939941</c:v>
                </c:pt>
                <c:pt idx="466">
                  <c:v>1264.670044</c:v>
                </c:pt>
                <c:pt idx="467">
                  <c:v>1273.47998</c:v>
                </c:pt>
                <c:pt idx="468">
                  <c:v>1270.839966</c:v>
                </c:pt>
                <c:pt idx="469">
                  <c:v>1289.140015</c:v>
                </c:pt>
                <c:pt idx="470">
                  <c:v>1309.040039</c:v>
                </c:pt>
                <c:pt idx="471">
                  <c:v>1312.25</c:v>
                </c:pt>
                <c:pt idx="472">
                  <c:v>1285.709961</c:v>
                </c:pt>
                <c:pt idx="473">
                  <c:v>1274.079956</c:v>
                </c:pt>
                <c:pt idx="474">
                  <c:v>1280.27002</c:v>
                </c:pt>
                <c:pt idx="475">
                  <c:v>1303.819946</c:v>
                </c:pt>
                <c:pt idx="476">
                  <c:v>1353.219971</c:v>
                </c:pt>
                <c:pt idx="477">
                  <c:v>1367.339966</c:v>
                </c:pt>
                <c:pt idx="478">
                  <c:v>1400.630005</c:v>
                </c:pt>
                <c:pt idx="479">
                  <c:v>1418.339966</c:v>
                </c:pt>
                <c:pt idx="480">
                  <c:v>1445.939941</c:v>
                </c:pt>
                <c:pt idx="481">
                  <c:v>1403.170044</c:v>
                </c:pt>
                <c:pt idx="482">
                  <c:v>1443.76001</c:v>
                </c:pt>
                <c:pt idx="483">
                  <c:v>1502.390015</c:v>
                </c:pt>
                <c:pt idx="484">
                  <c:v>1530.619995</c:v>
                </c:pt>
                <c:pt idx="485">
                  <c:v>1525.400024</c:v>
                </c:pt>
                <c:pt idx="486">
                  <c:v>1472.199951</c:v>
                </c:pt>
                <c:pt idx="487">
                  <c:v>1478.550049</c:v>
                </c:pt>
                <c:pt idx="488">
                  <c:v>1542.839966</c:v>
                </c:pt>
                <c:pt idx="489">
                  <c:v>1508.439941</c:v>
                </c:pt>
                <c:pt idx="490">
                  <c:v>1507.339966</c:v>
                </c:pt>
                <c:pt idx="491">
                  <c:v>1447.160034</c:v>
                </c:pt>
                <c:pt idx="492">
                  <c:v>1378.550049</c:v>
                </c:pt>
                <c:pt idx="493">
                  <c:v>1304.339966</c:v>
                </c:pt>
                <c:pt idx="494">
                  <c:v>1369.310059</c:v>
                </c:pt>
                <c:pt idx="495">
                  <c:v>1409.339966</c:v>
                </c:pt>
                <c:pt idx="496">
                  <c:v>1404.050049</c:v>
                </c:pt>
                <c:pt idx="497">
                  <c:v>1262.900024</c:v>
                </c:pt>
                <c:pt idx="498">
                  <c:v>1267.380005</c:v>
                </c:pt>
                <c:pt idx="499">
                  <c:v>1236.829956</c:v>
                </c:pt>
                <c:pt idx="500">
                  <c:v>1114.280029</c:v>
                </c:pt>
                <c:pt idx="501">
                  <c:v>904.880005</c:v>
                </c:pt>
                <c:pt idx="502">
                  <c:v>845.219971</c:v>
                </c:pt>
                <c:pt idx="503">
                  <c:v>903.25</c:v>
                </c:pt>
                <c:pt idx="504">
                  <c:v>845.849976</c:v>
                </c:pt>
                <c:pt idx="505">
                  <c:v>682.549988</c:v>
                </c:pt>
                <c:pt idx="506">
                  <c:v>834.380005</c:v>
                </c:pt>
                <c:pt idx="507">
                  <c:v>872.809998</c:v>
                </c:pt>
                <c:pt idx="508">
                  <c:v>942.460022</c:v>
                </c:pt>
                <c:pt idx="509">
                  <c:v>896.419983</c:v>
                </c:pt>
                <c:pt idx="510">
                  <c:v>997.080017</c:v>
                </c:pt>
                <c:pt idx="511">
                  <c:v>1003.23999</c:v>
                </c:pt>
                <c:pt idx="512">
                  <c:v>1029.849976</c:v>
                </c:pt>
                <c:pt idx="513">
                  <c:v>1066.630005</c:v>
                </c:pt>
                <c:pt idx="514">
                  <c:v>1099.920044</c:v>
                </c:pt>
                <c:pt idx="515">
                  <c:v>1115.099976</c:v>
                </c:pt>
                <c:pt idx="516">
                  <c:v>1063.109985</c:v>
                </c:pt>
                <c:pt idx="517">
                  <c:v>1122.969971</c:v>
                </c:pt>
                <c:pt idx="518">
                  <c:v>1178.099976</c:v>
                </c:pt>
                <c:pt idx="519">
                  <c:v>1128.150024</c:v>
                </c:pt>
                <c:pt idx="520">
                  <c:v>1102.829956</c:v>
                </c:pt>
                <c:pt idx="521">
                  <c:v>1027.369995</c:v>
                </c:pt>
                <c:pt idx="522">
                  <c:v>1125.810059</c:v>
                </c:pt>
                <c:pt idx="523">
                  <c:v>1090.099976</c:v>
                </c:pt>
                <c:pt idx="524">
                  <c:v>1141.199951</c:v>
                </c:pt>
                <c:pt idx="525">
                  <c:v>1221.060059</c:v>
                </c:pt>
                <c:pt idx="526">
                  <c:v>1221.530029</c:v>
                </c:pt>
                <c:pt idx="527">
                  <c:v>1273.849976</c:v>
                </c:pt>
                <c:pt idx="528">
                  <c:v>1307.099976</c:v>
                </c:pt>
                <c:pt idx="529">
                  <c:v>1330.969971</c:v>
                </c:pt>
                <c:pt idx="530">
                  <c:v>1325.829956</c:v>
                </c:pt>
                <c:pt idx="531">
                  <c:v>1335.099976</c:v>
                </c:pt>
                <c:pt idx="532">
                  <c:v>1312.939941</c:v>
                </c:pt>
                <c:pt idx="533">
                  <c:v>1320.640015</c:v>
                </c:pt>
                <c:pt idx="534">
                  <c:v>1200.069946</c:v>
                </c:pt>
                <c:pt idx="535">
                  <c:v>1204.420044</c:v>
                </c:pt>
                <c:pt idx="536">
                  <c:v>1164.969971</c:v>
                </c:pt>
                <c:pt idx="537">
                  <c:v>1261.150024</c:v>
                </c:pt>
                <c:pt idx="538">
                  <c:v>1244.579956</c:v>
                </c:pt>
                <c:pt idx="539">
                  <c:v>1281.060059</c:v>
                </c:pt>
                <c:pt idx="540">
                  <c:v>1325.540039</c:v>
                </c:pt>
                <c:pt idx="541">
                  <c:v>1374.089966</c:v>
                </c:pt>
                <c:pt idx="542">
                  <c:v>1398.079956</c:v>
                </c:pt>
                <c:pt idx="543">
                  <c:v>1391.569946</c:v>
                </c:pt>
                <c:pt idx="544">
                  <c:v>1310.329956</c:v>
                </c:pt>
                <c:pt idx="545">
                  <c:v>1367.579956</c:v>
                </c:pt>
                <c:pt idx="546">
                  <c:v>1365</c:v>
                </c:pt>
                <c:pt idx="547">
                  <c:v>1432.119995</c:v>
                </c:pt>
                <c:pt idx="548">
                  <c:v>1461.400024</c:v>
                </c:pt>
                <c:pt idx="549">
                  <c:v>1427.589966</c:v>
                </c:pt>
                <c:pt idx="550">
                  <c:v>1413.939941</c:v>
                </c:pt>
                <c:pt idx="551">
                  <c:v>1459.369995</c:v>
                </c:pt>
                <c:pt idx="552">
                  <c:v>1498.109985</c:v>
                </c:pt>
                <c:pt idx="553">
                  <c:v>1514.680054</c:v>
                </c:pt>
                <c:pt idx="554">
                  <c:v>1559.97998</c:v>
                </c:pt>
                <c:pt idx="555">
                  <c:v>1597.589966</c:v>
                </c:pt>
                <c:pt idx="556">
                  <c:v>1622.560059</c:v>
                </c:pt>
                <c:pt idx="557">
                  <c:v>1615.410034</c:v>
                </c:pt>
                <c:pt idx="558">
                  <c:v>1706.869995</c:v>
                </c:pt>
                <c:pt idx="559">
                  <c:v>1655.079956</c:v>
                </c:pt>
                <c:pt idx="560">
                  <c:v>1678.660034</c:v>
                </c:pt>
                <c:pt idx="561">
                  <c:v>1756.540039</c:v>
                </c:pt>
                <c:pt idx="562">
                  <c:v>1785.030029</c:v>
                </c:pt>
                <c:pt idx="563">
                  <c:v>1831.97998</c:v>
                </c:pt>
                <c:pt idx="564">
                  <c:v>1773.430054</c:v>
                </c:pt>
                <c:pt idx="565">
                  <c:v>1877.030029</c:v>
                </c:pt>
                <c:pt idx="566">
                  <c:v>1888.77002</c:v>
                </c:pt>
                <c:pt idx="567">
                  <c:v>1883.680054</c:v>
                </c:pt>
                <c:pt idx="568">
                  <c:v>1940.459961</c:v>
                </c:pt>
                <c:pt idx="569">
                  <c:v>1985.439941</c:v>
                </c:pt>
                <c:pt idx="570">
                  <c:v>1930.670044</c:v>
                </c:pt>
                <c:pt idx="571">
                  <c:v>1997.650024</c:v>
                </c:pt>
                <c:pt idx="572">
                  <c:v>1946.170044</c:v>
                </c:pt>
                <c:pt idx="573">
                  <c:v>2031.209961</c:v>
                </c:pt>
                <c:pt idx="574">
                  <c:v>2071.919922</c:v>
                </c:pt>
                <c:pt idx="575">
                  <c:v>2058.899902</c:v>
                </c:pt>
                <c:pt idx="576">
                  <c:v>2062.52002</c:v>
                </c:pt>
                <c:pt idx="577">
                  <c:v>2101.040039</c:v>
                </c:pt>
                <c:pt idx="578">
                  <c:v>2066.959961</c:v>
                </c:pt>
                <c:pt idx="579">
                  <c:v>2085.51001</c:v>
                </c:pt>
                <c:pt idx="580">
                  <c:v>2095.840088</c:v>
                </c:pt>
                <c:pt idx="581">
                  <c:v>2076.780029</c:v>
                </c:pt>
                <c:pt idx="582">
                  <c:v>2083.560059</c:v>
                </c:pt>
                <c:pt idx="583">
                  <c:v>1951.130005</c:v>
                </c:pt>
                <c:pt idx="584">
                  <c:v>1923.819946</c:v>
                </c:pt>
                <c:pt idx="585">
                  <c:v>2099.929932</c:v>
                </c:pt>
                <c:pt idx="586">
                  <c:v>2049.620117</c:v>
                </c:pt>
                <c:pt idx="587">
                  <c:v>2043.939941</c:v>
                </c:pt>
                <c:pt idx="588">
                  <c:v>1915.449951</c:v>
                </c:pt>
                <c:pt idx="589">
                  <c:v>1993.400024</c:v>
                </c:pt>
                <c:pt idx="590">
                  <c:v>2059.73999</c:v>
                </c:pt>
                <c:pt idx="591">
                  <c:v>2050.629883</c:v>
                </c:pt>
                <c:pt idx="592">
                  <c:v>2105.26001</c:v>
                </c:pt>
                <c:pt idx="593">
                  <c:v>2098.860107</c:v>
                </c:pt>
                <c:pt idx="594">
                  <c:v>2164.25</c:v>
                </c:pt>
                <c:pt idx="595">
                  <c:v>2170.860107</c:v>
                </c:pt>
                <c:pt idx="596">
                  <c:v>2160.77002</c:v>
                </c:pt>
                <c:pt idx="597">
                  <c:v>2088.659912</c:v>
                </c:pt>
                <c:pt idx="598">
                  <c:v>2191.080078</c:v>
                </c:pt>
                <c:pt idx="599">
                  <c:v>2269</c:v>
                </c:pt>
                <c:pt idx="600">
                  <c:v>2280.850098</c:v>
                </c:pt>
                <c:pt idx="601">
                  <c:v>2381.919922</c:v>
                </c:pt>
                <c:pt idx="602">
                  <c:v>2357.48999</c:v>
                </c:pt>
                <c:pt idx="603">
                  <c:v>2389.52002</c:v>
                </c:pt>
                <c:pt idx="604">
                  <c:v>2430.060059</c:v>
                </c:pt>
                <c:pt idx="605">
                  <c:v>2409.75</c:v>
                </c:pt>
                <c:pt idx="606">
                  <c:v>2472.159912</c:v>
                </c:pt>
                <c:pt idx="607">
                  <c:v>2471.649902</c:v>
                </c:pt>
                <c:pt idx="608">
                  <c:v>2552.070068</c:v>
                </c:pt>
                <c:pt idx="609">
                  <c:v>2579.850098</c:v>
                </c:pt>
                <c:pt idx="610">
                  <c:v>2647.580078</c:v>
                </c:pt>
                <c:pt idx="611">
                  <c:v>2723.98999</c:v>
                </c:pt>
                <c:pt idx="612">
                  <c:v>2821.97998</c:v>
                </c:pt>
                <c:pt idx="613">
                  <c:v>2677.669922</c:v>
                </c:pt>
                <c:pt idx="614">
                  <c:v>2662.840088</c:v>
                </c:pt>
                <c:pt idx="615">
                  <c:v>2629.72998</c:v>
                </c:pt>
                <c:pt idx="616">
                  <c:v>2705.27002</c:v>
                </c:pt>
                <c:pt idx="617">
                  <c:v>2736.610107</c:v>
                </c:pt>
                <c:pt idx="618">
                  <c:v>2827.219971</c:v>
                </c:pt>
                <c:pt idx="619">
                  <c:v>2878.050049</c:v>
                </c:pt>
                <c:pt idx="620">
                  <c:v>2925.51001</c:v>
                </c:pt>
                <c:pt idx="621">
                  <c:v>2740.370117</c:v>
                </c:pt>
                <c:pt idx="622">
                  <c:v>2673.45</c:v>
                </c:pt>
                <c:pt idx="623">
                  <c:v>2485.74</c:v>
                </c:pt>
                <c:pt idx="624">
                  <c:v>2704.1</c:v>
                </c:pt>
                <c:pt idx="625">
                  <c:v>2784.49</c:v>
                </c:pt>
                <c:pt idx="626">
                  <c:v>2834.4</c:v>
                </c:pt>
                <c:pt idx="627">
                  <c:v>2945.83</c:v>
                </c:pt>
                <c:pt idx="628">
                  <c:v>2752.06</c:v>
                </c:pt>
                <c:pt idx="629">
                  <c:v>2941.76</c:v>
                </c:pt>
                <c:pt idx="630">
                  <c:v>2980.38</c:v>
                </c:pt>
                <c:pt idx="631">
                  <c:v>2926.46</c:v>
                </c:pt>
                <c:pt idx="632">
                  <c:v>2976.74</c:v>
                </c:pt>
                <c:pt idx="633">
                  <c:v>3037.56</c:v>
                </c:pt>
                <c:pt idx="634">
                  <c:v>3079.32</c:v>
                </c:pt>
              </c:numCache>
            </c:numRef>
          </c:val>
          <c:smooth val="0"/>
        </c:ser>
        <c:axId val="34138811"/>
        <c:axId val="38813844"/>
      </c:lineChart>
      <c:dateAx>
        <c:axId val="34138811"/>
        <c:scaling>
          <c:orientation val="minMax"/>
        </c:scaling>
        <c:axPos val="b"/>
        <c:delete val="0"/>
        <c:numFmt formatCode="General" sourceLinked="1"/>
        <c:majorTickMark val="out"/>
        <c:minorTickMark val="none"/>
        <c:tickLblPos val="nextTo"/>
        <c:crossAx val="38813844"/>
        <c:crosses val="autoZero"/>
        <c:auto val="0"/>
        <c:noMultiLvlLbl val="0"/>
      </c:dateAx>
      <c:valAx>
        <c:axId val="38813844"/>
        <c:scaling>
          <c:logBase val="10"/>
          <c:orientation val="minMax"/>
          <c:min val="10"/>
        </c:scaling>
        <c:axPos val="l"/>
        <c:majorGridlines>
          <c:spPr>
            <a:ln w="3175">
              <a:solidFill/>
              <a:prstDash val="sysDot"/>
            </a:ln>
          </c:spPr>
        </c:majorGridlines>
        <c:delete val="0"/>
        <c:numFmt formatCode="General" sourceLinked="1"/>
        <c:majorTickMark val="out"/>
        <c:minorTickMark val="none"/>
        <c:tickLblPos val="nextTo"/>
        <c:crossAx val="34138811"/>
        <c:crossesAt val="1"/>
        <c:crossBetween val="between"/>
        <c:dispUnits/>
      </c:valAx>
      <c:dateAx>
        <c:axId val="24448097"/>
        <c:scaling>
          <c:orientation val="minMax"/>
        </c:scaling>
        <c:axPos val="b"/>
        <c:delete val="1"/>
        <c:majorTickMark val="in"/>
        <c:minorTickMark val="none"/>
        <c:tickLblPos val="nextTo"/>
        <c:crossAx val="18706282"/>
        <c:crosses val="autoZero"/>
        <c:auto val="0"/>
        <c:noMultiLvlLbl val="0"/>
      </c:dateAx>
      <c:valAx>
        <c:axId val="18706282"/>
        <c:scaling>
          <c:orientation val="minMax"/>
          <c:max val="1"/>
        </c:scaling>
        <c:axPos val="l"/>
        <c:delete val="0"/>
        <c:numFmt formatCode="General" sourceLinked="1"/>
        <c:majorTickMark val="none"/>
        <c:minorTickMark val="none"/>
        <c:tickLblPos val="none"/>
        <c:crossAx val="24448097"/>
        <c:crosses val="max"/>
        <c:crossBetween val="between"/>
        <c:dispUnits/>
        <c:majorUnit val="0.2"/>
        <c:minorUnit val="0.04"/>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45"/>
          <c:w val="0.81325"/>
          <c:h val="0.9705"/>
        </c:manualLayout>
      </c:layout>
      <c:barChart>
        <c:barDir val="col"/>
        <c:grouping val="clustered"/>
        <c:varyColors val="0"/>
        <c:ser>
          <c:idx val="0"/>
          <c:order val="0"/>
          <c:tx>
            <c:strRef>
              <c:f>'[1]s1'!$AM$11</c:f>
              <c:strCache>
                <c:ptCount val="1"/>
                <c:pt idx="0">
                  <c:v>Q accel/decel</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'[1]s1'!$AL$12:$AL$307</c:f>
              <c:numCache>
                <c:ptCount val="296"/>
                <c:pt idx="0">
                  <c:v>17533</c:v>
                </c:pt>
                <c:pt idx="1">
                  <c:v>17624</c:v>
                </c:pt>
                <c:pt idx="2">
                  <c:v>17715</c:v>
                </c:pt>
                <c:pt idx="3">
                  <c:v>17807</c:v>
                </c:pt>
                <c:pt idx="4">
                  <c:v>17899</c:v>
                </c:pt>
                <c:pt idx="5">
                  <c:v>17989</c:v>
                </c:pt>
                <c:pt idx="6">
                  <c:v>18080</c:v>
                </c:pt>
                <c:pt idx="7">
                  <c:v>18172</c:v>
                </c:pt>
                <c:pt idx="8">
                  <c:v>18264</c:v>
                </c:pt>
                <c:pt idx="9">
                  <c:v>18354</c:v>
                </c:pt>
                <c:pt idx="10">
                  <c:v>18445</c:v>
                </c:pt>
                <c:pt idx="11">
                  <c:v>18537</c:v>
                </c:pt>
                <c:pt idx="12">
                  <c:v>18629</c:v>
                </c:pt>
                <c:pt idx="13">
                  <c:v>18719</c:v>
                </c:pt>
                <c:pt idx="14">
                  <c:v>18810</c:v>
                </c:pt>
                <c:pt idx="15">
                  <c:v>18902</c:v>
                </c:pt>
                <c:pt idx="16">
                  <c:v>18994</c:v>
                </c:pt>
                <c:pt idx="17">
                  <c:v>19085</c:v>
                </c:pt>
                <c:pt idx="18">
                  <c:v>19176</c:v>
                </c:pt>
                <c:pt idx="19">
                  <c:v>19268</c:v>
                </c:pt>
                <c:pt idx="20">
                  <c:v>19360</c:v>
                </c:pt>
                <c:pt idx="21">
                  <c:v>19450</c:v>
                </c:pt>
                <c:pt idx="22">
                  <c:v>19541</c:v>
                </c:pt>
                <c:pt idx="23">
                  <c:v>19633</c:v>
                </c:pt>
                <c:pt idx="24">
                  <c:v>19725</c:v>
                </c:pt>
                <c:pt idx="25">
                  <c:v>19815</c:v>
                </c:pt>
                <c:pt idx="26">
                  <c:v>19906</c:v>
                </c:pt>
                <c:pt idx="27">
                  <c:v>19998</c:v>
                </c:pt>
                <c:pt idx="28">
                  <c:v>20090</c:v>
                </c:pt>
                <c:pt idx="29">
                  <c:v>20180</c:v>
                </c:pt>
                <c:pt idx="30">
                  <c:v>20271</c:v>
                </c:pt>
                <c:pt idx="31">
                  <c:v>20363</c:v>
                </c:pt>
                <c:pt idx="32">
                  <c:v>20455</c:v>
                </c:pt>
                <c:pt idx="33">
                  <c:v>20546</c:v>
                </c:pt>
                <c:pt idx="34">
                  <c:v>20637</c:v>
                </c:pt>
                <c:pt idx="35">
                  <c:v>20729</c:v>
                </c:pt>
                <c:pt idx="36">
                  <c:v>20821</c:v>
                </c:pt>
                <c:pt idx="37">
                  <c:v>20911</c:v>
                </c:pt>
                <c:pt idx="38">
                  <c:v>21002</c:v>
                </c:pt>
                <c:pt idx="39">
                  <c:v>21094</c:v>
                </c:pt>
                <c:pt idx="40">
                  <c:v>21186</c:v>
                </c:pt>
                <c:pt idx="41">
                  <c:v>21276</c:v>
                </c:pt>
                <c:pt idx="42">
                  <c:v>21367</c:v>
                </c:pt>
                <c:pt idx="43">
                  <c:v>21459</c:v>
                </c:pt>
                <c:pt idx="44">
                  <c:v>21551</c:v>
                </c:pt>
                <c:pt idx="45">
                  <c:v>21641</c:v>
                </c:pt>
                <c:pt idx="46">
                  <c:v>21732</c:v>
                </c:pt>
                <c:pt idx="47">
                  <c:v>21824</c:v>
                </c:pt>
                <c:pt idx="48">
                  <c:v>21916</c:v>
                </c:pt>
                <c:pt idx="49">
                  <c:v>22007</c:v>
                </c:pt>
                <c:pt idx="50">
                  <c:v>22098</c:v>
                </c:pt>
                <c:pt idx="51">
                  <c:v>22190</c:v>
                </c:pt>
                <c:pt idx="52">
                  <c:v>22282</c:v>
                </c:pt>
                <c:pt idx="53">
                  <c:v>22372</c:v>
                </c:pt>
                <c:pt idx="54">
                  <c:v>22463</c:v>
                </c:pt>
                <c:pt idx="55">
                  <c:v>22555</c:v>
                </c:pt>
                <c:pt idx="56">
                  <c:v>22647</c:v>
                </c:pt>
                <c:pt idx="57">
                  <c:v>22737</c:v>
                </c:pt>
                <c:pt idx="58">
                  <c:v>22828</c:v>
                </c:pt>
                <c:pt idx="59">
                  <c:v>22920</c:v>
                </c:pt>
                <c:pt idx="60">
                  <c:v>23012</c:v>
                </c:pt>
                <c:pt idx="61">
                  <c:v>23102</c:v>
                </c:pt>
                <c:pt idx="62">
                  <c:v>23193</c:v>
                </c:pt>
                <c:pt idx="63">
                  <c:v>23285</c:v>
                </c:pt>
                <c:pt idx="64">
                  <c:v>23377</c:v>
                </c:pt>
                <c:pt idx="65">
                  <c:v>23468</c:v>
                </c:pt>
                <c:pt idx="66">
                  <c:v>23559</c:v>
                </c:pt>
                <c:pt idx="67">
                  <c:v>23651</c:v>
                </c:pt>
                <c:pt idx="68">
                  <c:v>23743</c:v>
                </c:pt>
                <c:pt idx="69">
                  <c:v>23833</c:v>
                </c:pt>
                <c:pt idx="70">
                  <c:v>23924</c:v>
                </c:pt>
                <c:pt idx="71">
                  <c:v>24016</c:v>
                </c:pt>
                <c:pt idx="72">
                  <c:v>24108</c:v>
                </c:pt>
                <c:pt idx="73">
                  <c:v>24198</c:v>
                </c:pt>
                <c:pt idx="74">
                  <c:v>24289</c:v>
                </c:pt>
                <c:pt idx="75">
                  <c:v>24381</c:v>
                </c:pt>
                <c:pt idx="76">
                  <c:v>24473</c:v>
                </c:pt>
                <c:pt idx="77">
                  <c:v>24563</c:v>
                </c:pt>
                <c:pt idx="78">
                  <c:v>24654</c:v>
                </c:pt>
                <c:pt idx="79">
                  <c:v>24746</c:v>
                </c:pt>
                <c:pt idx="80">
                  <c:v>24838</c:v>
                </c:pt>
                <c:pt idx="81">
                  <c:v>24929</c:v>
                </c:pt>
                <c:pt idx="82">
                  <c:v>25020</c:v>
                </c:pt>
                <c:pt idx="83">
                  <c:v>25112</c:v>
                </c:pt>
                <c:pt idx="84">
                  <c:v>25204</c:v>
                </c:pt>
                <c:pt idx="85">
                  <c:v>25294</c:v>
                </c:pt>
                <c:pt idx="86">
                  <c:v>25385</c:v>
                </c:pt>
                <c:pt idx="87">
                  <c:v>25477</c:v>
                </c:pt>
                <c:pt idx="88">
                  <c:v>25569</c:v>
                </c:pt>
                <c:pt idx="89">
                  <c:v>25659</c:v>
                </c:pt>
                <c:pt idx="90">
                  <c:v>25750</c:v>
                </c:pt>
                <c:pt idx="91">
                  <c:v>25842</c:v>
                </c:pt>
                <c:pt idx="92">
                  <c:v>25934</c:v>
                </c:pt>
                <c:pt idx="93">
                  <c:v>26024</c:v>
                </c:pt>
                <c:pt idx="94">
                  <c:v>26115</c:v>
                </c:pt>
                <c:pt idx="95">
                  <c:v>26207</c:v>
                </c:pt>
                <c:pt idx="96">
                  <c:v>26299</c:v>
                </c:pt>
                <c:pt idx="97">
                  <c:v>26390</c:v>
                </c:pt>
                <c:pt idx="98">
                  <c:v>26481</c:v>
                </c:pt>
                <c:pt idx="99">
                  <c:v>26573</c:v>
                </c:pt>
                <c:pt idx="100">
                  <c:v>26665</c:v>
                </c:pt>
                <c:pt idx="101">
                  <c:v>26755</c:v>
                </c:pt>
                <c:pt idx="102">
                  <c:v>26846</c:v>
                </c:pt>
                <c:pt idx="103">
                  <c:v>26938</c:v>
                </c:pt>
                <c:pt idx="104">
                  <c:v>27030</c:v>
                </c:pt>
                <c:pt idx="105">
                  <c:v>27120</c:v>
                </c:pt>
                <c:pt idx="106">
                  <c:v>27211</c:v>
                </c:pt>
                <c:pt idx="107">
                  <c:v>27303</c:v>
                </c:pt>
                <c:pt idx="108">
                  <c:v>27395</c:v>
                </c:pt>
                <c:pt idx="109">
                  <c:v>27485</c:v>
                </c:pt>
                <c:pt idx="110">
                  <c:v>27576</c:v>
                </c:pt>
                <c:pt idx="111">
                  <c:v>27668</c:v>
                </c:pt>
                <c:pt idx="112">
                  <c:v>27760</c:v>
                </c:pt>
                <c:pt idx="113">
                  <c:v>27851</c:v>
                </c:pt>
                <c:pt idx="114">
                  <c:v>27942</c:v>
                </c:pt>
                <c:pt idx="115">
                  <c:v>28034</c:v>
                </c:pt>
                <c:pt idx="116">
                  <c:v>28126</c:v>
                </c:pt>
                <c:pt idx="117">
                  <c:v>28216</c:v>
                </c:pt>
                <c:pt idx="118">
                  <c:v>28307</c:v>
                </c:pt>
                <c:pt idx="119">
                  <c:v>28399</c:v>
                </c:pt>
                <c:pt idx="120">
                  <c:v>28491</c:v>
                </c:pt>
                <c:pt idx="121">
                  <c:v>28581</c:v>
                </c:pt>
                <c:pt idx="122">
                  <c:v>28672</c:v>
                </c:pt>
                <c:pt idx="123">
                  <c:v>28764</c:v>
                </c:pt>
                <c:pt idx="124">
                  <c:v>28856</c:v>
                </c:pt>
                <c:pt idx="125">
                  <c:v>28946</c:v>
                </c:pt>
                <c:pt idx="126">
                  <c:v>29037</c:v>
                </c:pt>
                <c:pt idx="127">
                  <c:v>29129</c:v>
                </c:pt>
                <c:pt idx="128">
                  <c:v>29221</c:v>
                </c:pt>
                <c:pt idx="129">
                  <c:v>29312</c:v>
                </c:pt>
                <c:pt idx="130">
                  <c:v>29403</c:v>
                </c:pt>
                <c:pt idx="131">
                  <c:v>29495</c:v>
                </c:pt>
                <c:pt idx="132">
                  <c:v>29587</c:v>
                </c:pt>
                <c:pt idx="133">
                  <c:v>29677</c:v>
                </c:pt>
                <c:pt idx="134">
                  <c:v>29768</c:v>
                </c:pt>
                <c:pt idx="135">
                  <c:v>29860</c:v>
                </c:pt>
                <c:pt idx="136">
                  <c:v>29952</c:v>
                </c:pt>
                <c:pt idx="137">
                  <c:v>30042</c:v>
                </c:pt>
                <c:pt idx="138">
                  <c:v>30133</c:v>
                </c:pt>
                <c:pt idx="139">
                  <c:v>30225</c:v>
                </c:pt>
                <c:pt idx="140">
                  <c:v>30317</c:v>
                </c:pt>
                <c:pt idx="141">
                  <c:v>30407</c:v>
                </c:pt>
                <c:pt idx="142">
                  <c:v>30498</c:v>
                </c:pt>
                <c:pt idx="143">
                  <c:v>30590</c:v>
                </c:pt>
                <c:pt idx="144">
                  <c:v>30682</c:v>
                </c:pt>
                <c:pt idx="145">
                  <c:v>30773</c:v>
                </c:pt>
                <c:pt idx="146">
                  <c:v>30864</c:v>
                </c:pt>
                <c:pt idx="147">
                  <c:v>30956</c:v>
                </c:pt>
                <c:pt idx="148">
                  <c:v>31048</c:v>
                </c:pt>
                <c:pt idx="149">
                  <c:v>31138</c:v>
                </c:pt>
                <c:pt idx="150">
                  <c:v>31229</c:v>
                </c:pt>
                <c:pt idx="151">
                  <c:v>31321</c:v>
                </c:pt>
                <c:pt idx="152">
                  <c:v>31413</c:v>
                </c:pt>
                <c:pt idx="153">
                  <c:v>31503</c:v>
                </c:pt>
                <c:pt idx="154">
                  <c:v>31594</c:v>
                </c:pt>
                <c:pt idx="155">
                  <c:v>31686</c:v>
                </c:pt>
                <c:pt idx="156">
                  <c:v>31778</c:v>
                </c:pt>
                <c:pt idx="157">
                  <c:v>31868</c:v>
                </c:pt>
                <c:pt idx="158">
                  <c:v>31959</c:v>
                </c:pt>
                <c:pt idx="159">
                  <c:v>32051</c:v>
                </c:pt>
                <c:pt idx="160">
                  <c:v>32143</c:v>
                </c:pt>
                <c:pt idx="161">
                  <c:v>32234</c:v>
                </c:pt>
                <c:pt idx="162">
                  <c:v>32325</c:v>
                </c:pt>
                <c:pt idx="163">
                  <c:v>32417</c:v>
                </c:pt>
                <c:pt idx="164">
                  <c:v>32509</c:v>
                </c:pt>
                <c:pt idx="165">
                  <c:v>32599</c:v>
                </c:pt>
                <c:pt idx="166">
                  <c:v>32690</c:v>
                </c:pt>
                <c:pt idx="167">
                  <c:v>32782</c:v>
                </c:pt>
                <c:pt idx="168">
                  <c:v>32874</c:v>
                </c:pt>
                <c:pt idx="169">
                  <c:v>32964</c:v>
                </c:pt>
                <c:pt idx="170">
                  <c:v>33055</c:v>
                </c:pt>
                <c:pt idx="171">
                  <c:v>33147</c:v>
                </c:pt>
                <c:pt idx="172">
                  <c:v>33239</c:v>
                </c:pt>
                <c:pt idx="173">
                  <c:v>33329</c:v>
                </c:pt>
                <c:pt idx="174">
                  <c:v>33420</c:v>
                </c:pt>
                <c:pt idx="175">
                  <c:v>33512</c:v>
                </c:pt>
                <c:pt idx="176">
                  <c:v>33604</c:v>
                </c:pt>
                <c:pt idx="177">
                  <c:v>33695</c:v>
                </c:pt>
                <c:pt idx="178">
                  <c:v>33786</c:v>
                </c:pt>
                <c:pt idx="179">
                  <c:v>33878</c:v>
                </c:pt>
                <c:pt idx="180">
                  <c:v>33970</c:v>
                </c:pt>
                <c:pt idx="181">
                  <c:v>34060</c:v>
                </c:pt>
                <c:pt idx="182">
                  <c:v>34151</c:v>
                </c:pt>
                <c:pt idx="183">
                  <c:v>34243</c:v>
                </c:pt>
                <c:pt idx="184">
                  <c:v>34335</c:v>
                </c:pt>
                <c:pt idx="185">
                  <c:v>34425</c:v>
                </c:pt>
                <c:pt idx="186">
                  <c:v>34516</c:v>
                </c:pt>
                <c:pt idx="187">
                  <c:v>34608</c:v>
                </c:pt>
                <c:pt idx="188">
                  <c:v>34700</c:v>
                </c:pt>
                <c:pt idx="189">
                  <c:v>34790</c:v>
                </c:pt>
                <c:pt idx="190">
                  <c:v>34881</c:v>
                </c:pt>
                <c:pt idx="191">
                  <c:v>34973</c:v>
                </c:pt>
                <c:pt idx="192">
                  <c:v>35065</c:v>
                </c:pt>
                <c:pt idx="193">
                  <c:v>35156</c:v>
                </c:pt>
                <c:pt idx="194">
                  <c:v>35247</c:v>
                </c:pt>
                <c:pt idx="195">
                  <c:v>35339</c:v>
                </c:pt>
                <c:pt idx="196">
                  <c:v>35431</c:v>
                </c:pt>
                <c:pt idx="197">
                  <c:v>35521</c:v>
                </c:pt>
                <c:pt idx="198">
                  <c:v>35612</c:v>
                </c:pt>
                <c:pt idx="199">
                  <c:v>35704</c:v>
                </c:pt>
                <c:pt idx="200">
                  <c:v>35796</c:v>
                </c:pt>
                <c:pt idx="201">
                  <c:v>35886</c:v>
                </c:pt>
                <c:pt idx="202">
                  <c:v>35977</c:v>
                </c:pt>
                <c:pt idx="203">
                  <c:v>36069</c:v>
                </c:pt>
                <c:pt idx="204">
                  <c:v>36161</c:v>
                </c:pt>
                <c:pt idx="205">
                  <c:v>36251</c:v>
                </c:pt>
                <c:pt idx="206">
                  <c:v>36342</c:v>
                </c:pt>
                <c:pt idx="207">
                  <c:v>36434</c:v>
                </c:pt>
                <c:pt idx="208">
                  <c:v>36526</c:v>
                </c:pt>
                <c:pt idx="209">
                  <c:v>36617</c:v>
                </c:pt>
                <c:pt idx="210">
                  <c:v>36708</c:v>
                </c:pt>
                <c:pt idx="211">
                  <c:v>36800</c:v>
                </c:pt>
                <c:pt idx="212">
                  <c:v>36892</c:v>
                </c:pt>
                <c:pt idx="213">
                  <c:v>36982</c:v>
                </c:pt>
                <c:pt idx="214">
                  <c:v>37073</c:v>
                </c:pt>
                <c:pt idx="215">
                  <c:v>37165</c:v>
                </c:pt>
                <c:pt idx="216">
                  <c:v>37257</c:v>
                </c:pt>
                <c:pt idx="217">
                  <c:v>37347</c:v>
                </c:pt>
                <c:pt idx="218">
                  <c:v>37438</c:v>
                </c:pt>
                <c:pt idx="219">
                  <c:v>37530</c:v>
                </c:pt>
                <c:pt idx="220">
                  <c:v>37622</c:v>
                </c:pt>
                <c:pt idx="221">
                  <c:v>37712</c:v>
                </c:pt>
                <c:pt idx="222">
                  <c:v>37803</c:v>
                </c:pt>
                <c:pt idx="223">
                  <c:v>37895</c:v>
                </c:pt>
                <c:pt idx="224">
                  <c:v>37987</c:v>
                </c:pt>
                <c:pt idx="225">
                  <c:v>38078</c:v>
                </c:pt>
                <c:pt idx="226">
                  <c:v>38169</c:v>
                </c:pt>
                <c:pt idx="227">
                  <c:v>38261</c:v>
                </c:pt>
                <c:pt idx="228">
                  <c:v>38353</c:v>
                </c:pt>
                <c:pt idx="229">
                  <c:v>38443</c:v>
                </c:pt>
                <c:pt idx="230">
                  <c:v>38534</c:v>
                </c:pt>
                <c:pt idx="231">
                  <c:v>38626</c:v>
                </c:pt>
                <c:pt idx="232">
                  <c:v>38718</c:v>
                </c:pt>
                <c:pt idx="233">
                  <c:v>38808</c:v>
                </c:pt>
                <c:pt idx="234">
                  <c:v>38899</c:v>
                </c:pt>
                <c:pt idx="235">
                  <c:v>38991</c:v>
                </c:pt>
                <c:pt idx="236">
                  <c:v>39083</c:v>
                </c:pt>
                <c:pt idx="237">
                  <c:v>39173</c:v>
                </c:pt>
                <c:pt idx="238">
                  <c:v>39264</c:v>
                </c:pt>
                <c:pt idx="239">
                  <c:v>39356</c:v>
                </c:pt>
                <c:pt idx="240">
                  <c:v>39448</c:v>
                </c:pt>
                <c:pt idx="241">
                  <c:v>39539</c:v>
                </c:pt>
                <c:pt idx="242">
                  <c:v>39630</c:v>
                </c:pt>
                <c:pt idx="243">
                  <c:v>39722</c:v>
                </c:pt>
                <c:pt idx="244">
                  <c:v>39814</c:v>
                </c:pt>
                <c:pt idx="245">
                  <c:v>39904</c:v>
                </c:pt>
                <c:pt idx="246">
                  <c:v>39995</c:v>
                </c:pt>
                <c:pt idx="247">
                  <c:v>40087</c:v>
                </c:pt>
                <c:pt idx="248">
                  <c:v>40179</c:v>
                </c:pt>
                <c:pt idx="249">
                  <c:v>40269</c:v>
                </c:pt>
                <c:pt idx="250">
                  <c:v>40360</c:v>
                </c:pt>
                <c:pt idx="251">
                  <c:v>40452</c:v>
                </c:pt>
                <c:pt idx="252">
                  <c:v>40544</c:v>
                </c:pt>
                <c:pt idx="253">
                  <c:v>40634</c:v>
                </c:pt>
                <c:pt idx="254">
                  <c:v>40725</c:v>
                </c:pt>
                <c:pt idx="255">
                  <c:v>40817</c:v>
                </c:pt>
                <c:pt idx="256">
                  <c:v>40909</c:v>
                </c:pt>
                <c:pt idx="257">
                  <c:v>41000</c:v>
                </c:pt>
                <c:pt idx="258">
                  <c:v>41091</c:v>
                </c:pt>
                <c:pt idx="259">
                  <c:v>41183</c:v>
                </c:pt>
                <c:pt idx="260">
                  <c:v>41275</c:v>
                </c:pt>
                <c:pt idx="261">
                  <c:v>41365</c:v>
                </c:pt>
                <c:pt idx="262">
                  <c:v>41456</c:v>
                </c:pt>
                <c:pt idx="263">
                  <c:v>41548</c:v>
                </c:pt>
                <c:pt idx="264">
                  <c:v>41640</c:v>
                </c:pt>
                <c:pt idx="265">
                  <c:v>41730</c:v>
                </c:pt>
                <c:pt idx="266">
                  <c:v>41821</c:v>
                </c:pt>
                <c:pt idx="267">
                  <c:v>41913</c:v>
                </c:pt>
                <c:pt idx="268">
                  <c:v>42005</c:v>
                </c:pt>
                <c:pt idx="269">
                  <c:v>42095</c:v>
                </c:pt>
                <c:pt idx="270">
                  <c:v>42186</c:v>
                </c:pt>
                <c:pt idx="271">
                  <c:v>42278</c:v>
                </c:pt>
                <c:pt idx="272">
                  <c:v>42370</c:v>
                </c:pt>
                <c:pt idx="273">
                  <c:v>42461</c:v>
                </c:pt>
                <c:pt idx="274">
                  <c:v>42552</c:v>
                </c:pt>
                <c:pt idx="275">
                  <c:v>42644</c:v>
                </c:pt>
                <c:pt idx="276">
                  <c:v>42736</c:v>
                </c:pt>
                <c:pt idx="277">
                  <c:v>42826</c:v>
                </c:pt>
                <c:pt idx="278">
                  <c:v>42917</c:v>
                </c:pt>
                <c:pt idx="279">
                  <c:v>43009</c:v>
                </c:pt>
                <c:pt idx="280">
                  <c:v>43101</c:v>
                </c:pt>
                <c:pt idx="281">
                  <c:v>43191</c:v>
                </c:pt>
                <c:pt idx="282">
                  <c:v>43282</c:v>
                </c:pt>
                <c:pt idx="283">
                  <c:v>43374</c:v>
                </c:pt>
                <c:pt idx="284">
                  <c:v>43466</c:v>
                </c:pt>
                <c:pt idx="285">
                  <c:v>43556</c:v>
                </c:pt>
                <c:pt idx="286">
                  <c:v>43647</c:v>
                </c:pt>
                <c:pt idx="287">
                  <c:v>43739</c:v>
                </c:pt>
                <c:pt idx="288">
                  <c:v>43831</c:v>
                </c:pt>
                <c:pt idx="289">
                  <c:v>43922</c:v>
                </c:pt>
                <c:pt idx="290">
                  <c:v>44013</c:v>
                </c:pt>
                <c:pt idx="291">
                  <c:v>44105</c:v>
                </c:pt>
                <c:pt idx="292">
                  <c:v>44197</c:v>
                </c:pt>
              </c:numCache>
            </c:numRef>
          </c:cat>
          <c:val>
            <c:numRef>
              <c:f>'[1]s1'!$AM$12:$AM$307</c:f>
              <c:numCache>
                <c:ptCount val="296"/>
                <c:pt idx="0">
                  <c:v>0</c:v>
                </c:pt>
                <c:pt idx="1">
                  <c:v>1</c:v>
                </c:pt>
                <c:pt idx="2">
                  <c:v>2</c:v>
                </c:pt>
                <c:pt idx="3">
                  <c:v>-1</c:v>
                </c:pt>
                <c:pt idx="4">
                  <c:v>-2</c:v>
                </c:pt>
                <c:pt idx="5">
                  <c:v>-3</c:v>
                </c:pt>
                <c:pt idx="6">
                  <c:v>1</c:v>
                </c:pt>
                <c:pt idx="7">
                  <c:v>-1</c:v>
                </c:pt>
                <c:pt idx="8">
                  <c:v>1</c:v>
                </c:pt>
                <c:pt idx="9">
                  <c:v>2</c:v>
                </c:pt>
                <c:pt idx="10">
                  <c:v>3</c:v>
                </c:pt>
                <c:pt idx="11">
                  <c:v>4</c:v>
                </c:pt>
                <c:pt idx="12">
                  <c:v>-1</c:v>
                </c:pt>
                <c:pt idx="13">
                  <c:v>-2</c:v>
                </c:pt>
                <c:pt idx="14">
                  <c:v>-3</c:v>
                </c:pt>
                <c:pt idx="15">
                  <c:v>-4</c:v>
                </c:pt>
                <c:pt idx="16">
                  <c:v>-5</c:v>
                </c:pt>
                <c:pt idx="17">
                  <c:v>-6</c:v>
                </c:pt>
                <c:pt idx="18">
                  <c:v>-7</c:v>
                </c:pt>
                <c:pt idx="19">
                  <c:v>1</c:v>
                </c:pt>
                <c:pt idx="20">
                  <c:v>2</c:v>
                </c:pt>
                <c:pt idx="21">
                  <c:v>3</c:v>
                </c:pt>
                <c:pt idx="22">
                  <c:v>-1</c:v>
                </c:pt>
                <c:pt idx="23">
                  <c:v>-2</c:v>
                </c:pt>
                <c:pt idx="24">
                  <c:v>-3</c:v>
                </c:pt>
                <c:pt idx="25">
                  <c:v>-4</c:v>
                </c:pt>
                <c:pt idx="26">
                  <c:v>1</c:v>
                </c:pt>
                <c:pt idx="27">
                  <c:v>2</c:v>
                </c:pt>
                <c:pt idx="28">
                  <c:v>3</c:v>
                </c:pt>
                <c:pt idx="29">
                  <c:v>4</c:v>
                </c:pt>
                <c:pt idx="30">
                  <c:v>5</c:v>
                </c:pt>
                <c:pt idx="31">
                  <c:v>-1</c:v>
                </c:pt>
                <c:pt idx="32">
                  <c:v>-2</c:v>
                </c:pt>
                <c:pt idx="33">
                  <c:v>-3</c:v>
                </c:pt>
                <c:pt idx="34">
                  <c:v>-4</c:v>
                </c:pt>
                <c:pt idx="35">
                  <c:v>1</c:v>
                </c:pt>
                <c:pt idx="36">
                  <c:v>2</c:v>
                </c:pt>
                <c:pt idx="37">
                  <c:v>-1</c:v>
                </c:pt>
                <c:pt idx="38">
                  <c:v>1</c:v>
                </c:pt>
                <c:pt idx="39">
                  <c:v>-1</c:v>
                </c:pt>
                <c:pt idx="40">
                  <c:v>-2</c:v>
                </c:pt>
                <c:pt idx="41">
                  <c:v>1</c:v>
                </c:pt>
                <c:pt idx="42">
                  <c:v>2</c:v>
                </c:pt>
                <c:pt idx="43">
                  <c:v>3</c:v>
                </c:pt>
                <c:pt idx="44">
                  <c:v>4</c:v>
                </c:pt>
                <c:pt idx="45">
                  <c:v>5</c:v>
                </c:pt>
                <c:pt idx="46">
                  <c:v>-1</c:v>
                </c:pt>
                <c:pt idx="47">
                  <c:v>-2</c:v>
                </c:pt>
                <c:pt idx="48">
                  <c:v>1</c:v>
                </c:pt>
                <c:pt idx="49">
                  <c:v>-1</c:v>
                </c:pt>
                <c:pt idx="50">
                  <c:v>1</c:v>
                </c:pt>
                <c:pt idx="51">
                  <c:v>-1</c:v>
                </c:pt>
                <c:pt idx="52">
                  <c:v>-2</c:v>
                </c:pt>
                <c:pt idx="53">
                  <c:v>1</c:v>
                </c:pt>
                <c:pt idx="54">
                  <c:v>2</c:v>
                </c:pt>
                <c:pt idx="55">
                  <c:v>3</c:v>
                </c:pt>
                <c:pt idx="56">
                  <c:v>4</c:v>
                </c:pt>
                <c:pt idx="57">
                  <c:v>-1</c:v>
                </c:pt>
                <c:pt idx="58">
                  <c:v>-2</c:v>
                </c:pt>
                <c:pt idx="59">
                  <c:v>-3</c:v>
                </c:pt>
                <c:pt idx="60">
                  <c:v>-4</c:v>
                </c:pt>
                <c:pt idx="61">
                  <c:v>1</c:v>
                </c:pt>
                <c:pt idx="62">
                  <c:v>2</c:v>
                </c:pt>
                <c:pt idx="63">
                  <c:v>3</c:v>
                </c:pt>
                <c:pt idx="64">
                  <c:v>4</c:v>
                </c:pt>
                <c:pt idx="65">
                  <c:v>-1</c:v>
                </c:pt>
                <c:pt idx="66">
                  <c:v>-2</c:v>
                </c:pt>
                <c:pt idx="67">
                  <c:v>-3</c:v>
                </c:pt>
                <c:pt idx="68">
                  <c:v>1</c:v>
                </c:pt>
                <c:pt idx="69">
                  <c:v>2</c:v>
                </c:pt>
                <c:pt idx="70">
                  <c:v>3</c:v>
                </c:pt>
                <c:pt idx="71">
                  <c:v>4</c:v>
                </c:pt>
                <c:pt idx="72">
                  <c:v>5</c:v>
                </c:pt>
                <c:pt idx="73">
                  <c:v>-1</c:v>
                </c:pt>
                <c:pt idx="74">
                  <c:v>-2</c:v>
                </c:pt>
                <c:pt idx="75">
                  <c:v>-3</c:v>
                </c:pt>
                <c:pt idx="76">
                  <c:v>-4</c:v>
                </c:pt>
                <c:pt idx="77">
                  <c:v>-5</c:v>
                </c:pt>
                <c:pt idx="78">
                  <c:v>1</c:v>
                </c:pt>
                <c:pt idx="79">
                  <c:v>-1</c:v>
                </c:pt>
                <c:pt idx="80">
                  <c:v>1</c:v>
                </c:pt>
                <c:pt idx="81">
                  <c:v>2</c:v>
                </c:pt>
                <c:pt idx="82">
                  <c:v>-1</c:v>
                </c:pt>
                <c:pt idx="83">
                  <c:v>-2</c:v>
                </c:pt>
                <c:pt idx="84">
                  <c:v>-3</c:v>
                </c:pt>
                <c:pt idx="85">
                  <c:v>-4</c:v>
                </c:pt>
                <c:pt idx="86">
                  <c:v>-5</c:v>
                </c:pt>
                <c:pt idx="87">
                  <c:v>-6</c:v>
                </c:pt>
                <c:pt idx="88">
                  <c:v>-7</c:v>
                </c:pt>
                <c:pt idx="89">
                  <c:v>-8</c:v>
                </c:pt>
                <c:pt idx="90">
                  <c:v>1</c:v>
                </c:pt>
                <c:pt idx="91">
                  <c:v>-1</c:v>
                </c:pt>
                <c:pt idx="92">
                  <c:v>1</c:v>
                </c:pt>
                <c:pt idx="93">
                  <c:v>2</c:v>
                </c:pt>
                <c:pt idx="94">
                  <c:v>-1</c:v>
                </c:pt>
                <c:pt idx="95">
                  <c:v>1</c:v>
                </c:pt>
                <c:pt idx="96">
                  <c:v>-1</c:v>
                </c:pt>
                <c:pt idx="97">
                  <c:v>1</c:v>
                </c:pt>
                <c:pt idx="98">
                  <c:v>2</c:v>
                </c:pt>
                <c:pt idx="99">
                  <c:v>3</c:v>
                </c:pt>
                <c:pt idx="100">
                  <c:v>4</c:v>
                </c:pt>
                <c:pt idx="101">
                  <c:v>-1</c:v>
                </c:pt>
                <c:pt idx="102">
                  <c:v>-2</c:v>
                </c:pt>
                <c:pt idx="103">
                  <c:v>-3</c:v>
                </c:pt>
                <c:pt idx="104">
                  <c:v>-4</c:v>
                </c:pt>
                <c:pt idx="105">
                  <c:v>-5</c:v>
                </c:pt>
                <c:pt idx="106">
                  <c:v>-6</c:v>
                </c:pt>
                <c:pt idx="107">
                  <c:v>-7</c:v>
                </c:pt>
                <c:pt idx="108">
                  <c:v>-8</c:v>
                </c:pt>
                <c:pt idx="109">
                  <c:v>1</c:v>
                </c:pt>
                <c:pt idx="110">
                  <c:v>2</c:v>
                </c:pt>
                <c:pt idx="111">
                  <c:v>3</c:v>
                </c:pt>
                <c:pt idx="112">
                  <c:v>4</c:v>
                </c:pt>
                <c:pt idx="113">
                  <c:v>5</c:v>
                </c:pt>
                <c:pt idx="114">
                  <c:v>-1</c:v>
                </c:pt>
                <c:pt idx="115">
                  <c:v>-2</c:v>
                </c:pt>
                <c:pt idx="116">
                  <c:v>-3</c:v>
                </c:pt>
                <c:pt idx="117">
                  <c:v>1</c:v>
                </c:pt>
                <c:pt idx="118">
                  <c:v>2</c:v>
                </c:pt>
                <c:pt idx="119">
                  <c:v>-1</c:v>
                </c:pt>
                <c:pt idx="120">
                  <c:v>-2</c:v>
                </c:pt>
                <c:pt idx="121">
                  <c:v>1</c:v>
                </c:pt>
                <c:pt idx="122">
                  <c:v>-1</c:v>
                </c:pt>
                <c:pt idx="123">
                  <c:v>1</c:v>
                </c:pt>
                <c:pt idx="124">
                  <c:v>-1</c:v>
                </c:pt>
                <c:pt idx="125">
                  <c:v>-2</c:v>
                </c:pt>
                <c:pt idx="126">
                  <c:v>-3</c:v>
                </c:pt>
                <c:pt idx="127">
                  <c:v>-4</c:v>
                </c:pt>
                <c:pt idx="128">
                  <c:v>1</c:v>
                </c:pt>
                <c:pt idx="129">
                  <c:v>-1</c:v>
                </c:pt>
                <c:pt idx="130">
                  <c:v>-2</c:v>
                </c:pt>
                <c:pt idx="131">
                  <c:v>1</c:v>
                </c:pt>
                <c:pt idx="132">
                  <c:v>2</c:v>
                </c:pt>
                <c:pt idx="133">
                  <c:v>3</c:v>
                </c:pt>
                <c:pt idx="134">
                  <c:v>4</c:v>
                </c:pt>
                <c:pt idx="135">
                  <c:v>-1</c:v>
                </c:pt>
                <c:pt idx="136">
                  <c:v>-2</c:v>
                </c:pt>
                <c:pt idx="137">
                  <c:v>1</c:v>
                </c:pt>
                <c:pt idx="138">
                  <c:v>-1</c:v>
                </c:pt>
                <c:pt idx="139">
                  <c:v>1</c:v>
                </c:pt>
                <c:pt idx="140">
                  <c:v>2</c:v>
                </c:pt>
                <c:pt idx="141">
                  <c:v>3</c:v>
                </c:pt>
                <c:pt idx="142">
                  <c:v>4</c:v>
                </c:pt>
                <c:pt idx="143">
                  <c:v>5</c:v>
                </c:pt>
                <c:pt idx="144">
                  <c:v>6</c:v>
                </c:pt>
                <c:pt idx="145">
                  <c:v>-1</c:v>
                </c:pt>
                <c:pt idx="146">
                  <c:v>-2</c:v>
                </c:pt>
                <c:pt idx="147">
                  <c:v>-3</c:v>
                </c:pt>
                <c:pt idx="148">
                  <c:v>-4</c:v>
                </c:pt>
                <c:pt idx="149">
                  <c:v>-5</c:v>
                </c:pt>
                <c:pt idx="150">
                  <c:v>1</c:v>
                </c:pt>
                <c:pt idx="151">
                  <c:v>-1</c:v>
                </c:pt>
                <c:pt idx="152">
                  <c:v>-2</c:v>
                </c:pt>
                <c:pt idx="153">
                  <c:v>-3</c:v>
                </c:pt>
                <c:pt idx="154">
                  <c:v>-4</c:v>
                </c:pt>
                <c:pt idx="155">
                  <c:v>-5</c:v>
                </c:pt>
                <c:pt idx="156">
                  <c:v>-6</c:v>
                </c:pt>
                <c:pt idx="157">
                  <c:v>1</c:v>
                </c:pt>
                <c:pt idx="158">
                  <c:v>-1</c:v>
                </c:pt>
                <c:pt idx="159">
                  <c:v>1</c:v>
                </c:pt>
                <c:pt idx="160">
                  <c:v>-1</c:v>
                </c:pt>
                <c:pt idx="161">
                  <c:v>1</c:v>
                </c:pt>
                <c:pt idx="162">
                  <c:v>-1</c:v>
                </c:pt>
                <c:pt idx="163">
                  <c:v>-2</c:v>
                </c:pt>
                <c:pt idx="164">
                  <c:v>1</c:v>
                </c:pt>
                <c:pt idx="165">
                  <c:v>-1</c:v>
                </c:pt>
                <c:pt idx="166">
                  <c:v>1</c:v>
                </c:pt>
                <c:pt idx="167">
                  <c:v>-1</c:v>
                </c:pt>
                <c:pt idx="168">
                  <c:v>1</c:v>
                </c:pt>
                <c:pt idx="169">
                  <c:v>-1</c:v>
                </c:pt>
                <c:pt idx="170">
                  <c:v>-2</c:v>
                </c:pt>
                <c:pt idx="171">
                  <c:v>-3</c:v>
                </c:pt>
                <c:pt idx="172">
                  <c:v>-4</c:v>
                </c:pt>
                <c:pt idx="173">
                  <c:v>1</c:v>
                </c:pt>
                <c:pt idx="174">
                  <c:v>2</c:v>
                </c:pt>
                <c:pt idx="175">
                  <c:v>3</c:v>
                </c:pt>
                <c:pt idx="176">
                  <c:v>4</c:v>
                </c:pt>
                <c:pt idx="177">
                  <c:v>5</c:v>
                </c:pt>
                <c:pt idx="178">
                  <c:v>6</c:v>
                </c:pt>
                <c:pt idx="179">
                  <c:v>7</c:v>
                </c:pt>
                <c:pt idx="180">
                  <c:v>-1</c:v>
                </c:pt>
                <c:pt idx="181">
                  <c:v>-2</c:v>
                </c:pt>
                <c:pt idx="182">
                  <c:v>-3</c:v>
                </c:pt>
                <c:pt idx="183">
                  <c:v>1</c:v>
                </c:pt>
                <c:pt idx="184">
                  <c:v>2</c:v>
                </c:pt>
                <c:pt idx="185">
                  <c:v>3</c:v>
                </c:pt>
                <c:pt idx="186">
                  <c:v>4</c:v>
                </c:pt>
                <c:pt idx="187">
                  <c:v>-1</c:v>
                </c:pt>
                <c:pt idx="188">
                  <c:v>-2</c:v>
                </c:pt>
                <c:pt idx="189">
                  <c:v>-3</c:v>
                </c:pt>
                <c:pt idx="190">
                  <c:v>1</c:v>
                </c:pt>
                <c:pt idx="191">
                  <c:v>-1</c:v>
                </c:pt>
                <c:pt idx="192">
                  <c:v>1</c:v>
                </c:pt>
                <c:pt idx="193">
                  <c:v>2</c:v>
                </c:pt>
                <c:pt idx="194">
                  <c:v>3</c:v>
                </c:pt>
                <c:pt idx="195">
                  <c:v>4</c:v>
                </c:pt>
                <c:pt idx="196">
                  <c:v>-1</c:v>
                </c:pt>
                <c:pt idx="197">
                  <c:v>-2</c:v>
                </c:pt>
                <c:pt idx="198">
                  <c:v>1</c:v>
                </c:pt>
                <c:pt idx="199">
                  <c:v>-1</c:v>
                </c:pt>
                <c:pt idx="200">
                  <c:v>1</c:v>
                </c:pt>
                <c:pt idx="201">
                  <c:v>-1</c:v>
                </c:pt>
                <c:pt idx="202">
                  <c:v>1</c:v>
                </c:pt>
                <c:pt idx="203">
                  <c:v>2</c:v>
                </c:pt>
                <c:pt idx="204">
                  <c:v>-1</c:v>
                </c:pt>
                <c:pt idx="205">
                  <c:v>-2</c:v>
                </c:pt>
                <c:pt idx="206">
                  <c:v>1</c:v>
                </c:pt>
                <c:pt idx="207">
                  <c:v>2</c:v>
                </c:pt>
                <c:pt idx="208">
                  <c:v>-1</c:v>
                </c:pt>
                <c:pt idx="209">
                  <c:v>1</c:v>
                </c:pt>
                <c:pt idx="210">
                  <c:v>-1</c:v>
                </c:pt>
                <c:pt idx="211">
                  <c:v>-2</c:v>
                </c:pt>
                <c:pt idx="212">
                  <c:v>-3</c:v>
                </c:pt>
                <c:pt idx="213">
                  <c:v>-4</c:v>
                </c:pt>
                <c:pt idx="214">
                  <c:v>-5</c:v>
                </c:pt>
                <c:pt idx="215">
                  <c:v>-6</c:v>
                </c:pt>
                <c:pt idx="216">
                  <c:v>1</c:v>
                </c:pt>
                <c:pt idx="217">
                  <c:v>2</c:v>
                </c:pt>
                <c:pt idx="218">
                  <c:v>3</c:v>
                </c:pt>
                <c:pt idx="219">
                  <c:v>-1</c:v>
                </c:pt>
                <c:pt idx="220">
                  <c:v>-2</c:v>
                </c:pt>
                <c:pt idx="221">
                  <c:v>1</c:v>
                </c:pt>
                <c:pt idx="222">
                  <c:v>2</c:v>
                </c:pt>
                <c:pt idx="223">
                  <c:v>3</c:v>
                </c:pt>
                <c:pt idx="224">
                  <c:v>-1</c:v>
                </c:pt>
                <c:pt idx="225">
                  <c:v>-2</c:v>
                </c:pt>
                <c:pt idx="226">
                  <c:v>-3</c:v>
                </c:pt>
                <c:pt idx="227">
                  <c:v>-4</c:v>
                </c:pt>
                <c:pt idx="228">
                  <c:v>1</c:v>
                </c:pt>
                <c:pt idx="229">
                  <c:v>-1</c:v>
                </c:pt>
                <c:pt idx="230">
                  <c:v>-2</c:v>
                </c:pt>
                <c:pt idx="231">
                  <c:v>-3</c:v>
                </c:pt>
                <c:pt idx="232">
                  <c:v>1</c:v>
                </c:pt>
                <c:pt idx="233">
                  <c:v>-1</c:v>
                </c:pt>
                <c:pt idx="234">
                  <c:v>-2</c:v>
                </c:pt>
                <c:pt idx="235">
                  <c:v>1</c:v>
                </c:pt>
                <c:pt idx="236">
                  <c:v>-1</c:v>
                </c:pt>
                <c:pt idx="237">
                  <c:v>1</c:v>
                </c:pt>
                <c:pt idx="238">
                  <c:v>2</c:v>
                </c:pt>
                <c:pt idx="239">
                  <c:v>-1</c:v>
                </c:pt>
                <c:pt idx="240">
                  <c:v>-2</c:v>
                </c:pt>
                <c:pt idx="241">
                  <c:v>-3</c:v>
                </c:pt>
                <c:pt idx="242">
                  <c:v>-4</c:v>
                </c:pt>
                <c:pt idx="243">
                  <c:v>-5</c:v>
                </c:pt>
                <c:pt idx="244">
                  <c:v>-6</c:v>
                </c:pt>
                <c:pt idx="245">
                  <c:v>-7</c:v>
                </c:pt>
                <c:pt idx="246">
                  <c:v>1</c:v>
                </c:pt>
                <c:pt idx="247">
                  <c:v>2</c:v>
                </c:pt>
                <c:pt idx="248">
                  <c:v>3</c:v>
                </c:pt>
                <c:pt idx="249">
                  <c:v>4</c:v>
                </c:pt>
                <c:pt idx="250">
                  <c:v>5</c:v>
                </c:pt>
                <c:pt idx="251">
                  <c:v>-1</c:v>
                </c:pt>
                <c:pt idx="252">
                  <c:v>-2</c:v>
                </c:pt>
                <c:pt idx="253">
                  <c:v>-3</c:v>
                </c:pt>
                <c:pt idx="254">
                  <c:v>-4</c:v>
                </c:pt>
                <c:pt idx="255">
                  <c:v>1</c:v>
                </c:pt>
                <c:pt idx="256">
                  <c:v>2</c:v>
                </c:pt>
                <c:pt idx="257">
                  <c:v>-1</c:v>
                </c:pt>
                <c:pt idx="258">
                  <c:v>1</c:v>
                </c:pt>
                <c:pt idx="259">
                  <c:v>-1</c:v>
                </c:pt>
                <c:pt idx="260">
                  <c:v>1</c:v>
                </c:pt>
                <c:pt idx="261">
                  <c:v>-1</c:v>
                </c:pt>
                <c:pt idx="262">
                  <c:v>1</c:v>
                </c:pt>
                <c:pt idx="263">
                  <c:v>2</c:v>
                </c:pt>
                <c:pt idx="264">
                  <c:v>-1</c:v>
                </c:pt>
                <c:pt idx="265">
                  <c:v>1</c:v>
                </c:pt>
                <c:pt idx="266">
                  <c:v>2</c:v>
                </c:pt>
                <c:pt idx="267">
                  <c:v>-1</c:v>
                </c:pt>
                <c:pt idx="268">
                  <c:v>1</c:v>
                </c:pt>
                <c:pt idx="269">
                  <c:v>-1</c:v>
                </c:pt>
                <c:pt idx="270">
                  <c:v>-2</c:v>
                </c:pt>
                <c:pt idx="271">
                  <c:v>-3</c:v>
                </c:pt>
                <c:pt idx="272">
                  <c:v>-4</c:v>
                </c:pt>
                <c:pt idx="273">
                  <c:v>-5</c:v>
                </c:pt>
                <c:pt idx="274">
                  <c:v>1</c:v>
                </c:pt>
                <c:pt idx="275">
                  <c:v>2</c:v>
                </c:pt>
                <c:pt idx="276">
                  <c:v>3</c:v>
                </c:pt>
                <c:pt idx="277">
                  <c:v>4</c:v>
                </c:pt>
                <c:pt idx="278">
                  <c:v>5</c:v>
                </c:pt>
                <c:pt idx="279">
                  <c:v>6</c:v>
                </c:pt>
                <c:pt idx="280">
                  <c:v>7</c:v>
                </c:pt>
                <c:pt idx="281">
                  <c:v>8</c:v>
                </c:pt>
                <c:pt idx="282">
                  <c:v>-1</c:v>
                </c:pt>
                <c:pt idx="283">
                  <c:v>-2</c:v>
                </c:pt>
                <c:pt idx="284">
                  <c:v>1</c:v>
                </c:pt>
              </c:numCache>
            </c:numRef>
          </c:val>
        </c:ser>
        <c:axId val="13780277"/>
        <c:axId val="56913630"/>
      </c:barChart>
      <c:lineChart>
        <c:grouping val="standard"/>
        <c:varyColors val="0"/>
        <c:ser>
          <c:idx val="1"/>
          <c:order val="1"/>
          <c:tx>
            <c:strRef>
              <c:f>'[1]s1'!$AI$7</c:f>
              <c:strCache>
                <c:ptCount val="1"/>
                <c:pt idx="0">
                  <c:v>gdp y.y roc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'[1]s1'!$AI$13:$AI$307</c:f>
              <c:numCache>
                <c:ptCount val="295"/>
                <c:pt idx="0">
                  <c:v>0.019725517771112644</c:v>
                </c:pt>
                <c:pt idx="1">
                  <c:v>0.008167552926046096</c:v>
                </c:pt>
                <c:pt idx="2">
                  <c:v>-0.015072368912076639</c:v>
                </c:pt>
                <c:pt idx="3">
                  <c:v>-0.02949859431244306</c:v>
                </c:pt>
                <c:pt idx="4">
                  <c:v>-0.01977769862306311</c:v>
                </c:pt>
                <c:pt idx="5">
                  <c:v>0.004521451499910123</c:v>
                </c:pt>
                <c:pt idx="6">
                  <c:v>-0.009443630624532684</c:v>
                </c:pt>
                <c:pt idx="7">
                  <c:v>0.052997250385246275</c:v>
                </c:pt>
                <c:pt idx="8">
                  <c:v>0.035307010026144336</c:v>
                </c:pt>
                <c:pt idx="9">
                  <c:v>0.030075834814860203</c:v>
                </c:pt>
                <c:pt idx="10">
                  <c:v>0.030635525523161844</c:v>
                </c:pt>
                <c:pt idx="11">
                  <c:v>-0.02805528698511761</c:v>
                </c:pt>
                <c:pt idx="12">
                  <c:v>-0.014131270368943571</c:v>
                </c:pt>
                <c:pt idx="13">
                  <c:v>-0.018951791094610204</c:v>
                </c:pt>
                <c:pt idx="14">
                  <c:v>-0.01783308612550427</c:v>
                </c:pt>
                <c:pt idx="15">
                  <c:v>-0.00301368249410916</c:v>
                </c:pt>
                <c:pt idx="16">
                  <c:v>-0.01568616349337182</c:v>
                </c:pt>
                <c:pt idx="17">
                  <c:v>-0.013593228171790983</c:v>
                </c:pt>
                <c:pt idx="18">
                  <c:v>0.03125769195691164</c:v>
                </c:pt>
                <c:pt idx="19">
                  <c:v>0.008239238216582345</c:v>
                </c:pt>
                <c:pt idx="20">
                  <c:v>0.0059085060431642855</c:v>
                </c:pt>
                <c:pt idx="21">
                  <c:v>-0.013618610251960872</c:v>
                </c:pt>
                <c:pt idx="22">
                  <c:v>-0.0489743014554993</c:v>
                </c:pt>
                <c:pt idx="23">
                  <c:v>-0.02306226827110025</c:v>
                </c:pt>
                <c:pt idx="24">
                  <c:v>-0.006471525445723159</c:v>
                </c:pt>
                <c:pt idx="25">
                  <c:v>0.01660282172551031</c:v>
                </c:pt>
                <c:pt idx="26">
                  <c:v>0.034968852952271146</c:v>
                </c:pt>
                <c:pt idx="27">
                  <c:v>0.034416419700766365</c:v>
                </c:pt>
                <c:pt idx="28">
                  <c:v>0.0161008647752916</c:v>
                </c:pt>
                <c:pt idx="29">
                  <c:v>0.0023565239378868785</c:v>
                </c:pt>
                <c:pt idx="30">
                  <c:v>-0.014369470680080987</c:v>
                </c:pt>
                <c:pt idx="31">
                  <c:v>-0.03362044824985144</c:v>
                </c:pt>
                <c:pt idx="32">
                  <c:v>-0.008133622811966612</c:v>
                </c:pt>
                <c:pt idx="33">
                  <c:v>-0.014552559630725881</c:v>
                </c:pt>
                <c:pt idx="34">
                  <c:v>0.010492062546608727</c:v>
                </c:pt>
                <c:pt idx="35">
                  <c:v>0.010534250526740063</c:v>
                </c:pt>
                <c:pt idx="36">
                  <c:v>-0.010684863738995132</c:v>
                </c:pt>
                <c:pt idx="37">
                  <c:v>0.010918878290042677</c:v>
                </c:pt>
                <c:pt idx="38">
                  <c:v>-0.027181487170163</c:v>
                </c:pt>
                <c:pt idx="39">
                  <c:v>-0.03227054856162659</c:v>
                </c:pt>
                <c:pt idx="40">
                  <c:v>0.008531670560740667</c:v>
                </c:pt>
                <c:pt idx="41">
                  <c:v>0.012943535990000643</c:v>
                </c:pt>
                <c:pt idx="42">
                  <c:v>0.03384456155170201</c:v>
                </c:pt>
                <c:pt idx="43">
                  <c:v>0.04760872945437078</c:v>
                </c:pt>
                <c:pt idx="44">
                  <c:v>0.017064900218491053</c:v>
                </c:pt>
                <c:pt idx="45">
                  <c:v>-0.023919942149394302</c:v>
                </c:pt>
                <c:pt idx="46">
                  <c:v>-0.021425030222696595</c:v>
                </c:pt>
                <c:pt idx="47">
                  <c:v>0.003345434637658684</c:v>
                </c:pt>
                <c:pt idx="48">
                  <c:v>-0.02868826655507961</c:v>
                </c:pt>
                <c:pt idx="49">
                  <c:v>0.004263754273273079</c:v>
                </c:pt>
                <c:pt idx="50">
                  <c:v>-0.016028750097492495</c:v>
                </c:pt>
                <c:pt idx="51">
                  <c:v>-0.015512707926683134</c:v>
                </c:pt>
                <c:pt idx="52">
                  <c:v>0.0223393926396821</c:v>
                </c:pt>
                <c:pt idx="53">
                  <c:v>0.014456686790851547</c:v>
                </c:pt>
                <c:pt idx="54">
                  <c:v>0.03385660430861015</c:v>
                </c:pt>
                <c:pt idx="55">
                  <c:v>0.011715633819291638</c:v>
                </c:pt>
                <c:pt idx="56">
                  <c:v>-0.008396244250962193</c:v>
                </c:pt>
                <c:pt idx="57">
                  <c:v>-0.007237358567647734</c:v>
                </c:pt>
                <c:pt idx="58">
                  <c:v>-0.01696969036802609</c:v>
                </c:pt>
                <c:pt idx="59">
                  <c:v>-0.007091495565653139</c:v>
                </c:pt>
                <c:pt idx="60">
                  <c:v>0.002242849442538386</c:v>
                </c:pt>
                <c:pt idx="61">
                  <c:v>0.009947689556886852</c:v>
                </c:pt>
                <c:pt idx="62">
                  <c:v>0.0034135116013964684</c:v>
                </c:pt>
                <c:pt idx="63">
                  <c:v>0.010575712718202901</c:v>
                </c:pt>
                <c:pt idx="64">
                  <c:v>-0.00035102677352649714</c:v>
                </c:pt>
                <c:pt idx="65">
                  <c:v>-0.0066091244377533</c:v>
                </c:pt>
                <c:pt idx="66">
                  <c:v>-0.0036345751684188077</c:v>
                </c:pt>
                <c:pt idx="67">
                  <c:v>0.00320785118847966</c:v>
                </c:pt>
                <c:pt idx="68">
                  <c:v>0.0018214469221113916</c:v>
                </c:pt>
                <c:pt idx="69">
                  <c:v>0.006876303347862045</c:v>
                </c:pt>
                <c:pt idx="70">
                  <c:v>0.021152471203698564</c:v>
                </c:pt>
                <c:pt idx="71">
                  <c:v>0.00015320047483746713</c:v>
                </c:pt>
                <c:pt idx="72">
                  <c:v>-0.00987315049731241</c:v>
                </c:pt>
                <c:pt idx="73">
                  <c:v>-0.014472781081358743</c:v>
                </c:pt>
                <c:pt idx="74">
                  <c:v>-0.015378939210845877</c:v>
                </c:pt>
                <c:pt idx="75">
                  <c:v>-0.015799521054048693</c:v>
                </c:pt>
                <c:pt idx="76">
                  <c:v>-0.0028756365113604687</c:v>
                </c:pt>
                <c:pt idx="77">
                  <c:v>0.0010098939130720463</c:v>
                </c:pt>
                <c:pt idx="78">
                  <c:v>-0.000676143281674646</c:v>
                </c:pt>
                <c:pt idx="79">
                  <c:v>0.011743259698432373</c:v>
                </c:pt>
                <c:pt idx="80">
                  <c:v>0.016704046216154067</c:v>
                </c:pt>
                <c:pt idx="81">
                  <c:v>-0.0017890826197586307</c:v>
                </c:pt>
                <c:pt idx="82">
                  <c:v>-0.0037712432000400753</c:v>
                </c:pt>
                <c:pt idx="83">
                  <c:v>-0.004879610182741745</c:v>
                </c:pt>
                <c:pt idx="84">
                  <c:v>-0.014044540975507003</c:v>
                </c:pt>
                <c:pt idx="85">
                  <c:v>-0.0011706347789517402</c:v>
                </c:pt>
                <c:pt idx="86">
                  <c:v>-0.009034246031621063</c:v>
                </c:pt>
                <c:pt idx="87">
                  <c:v>-0.017217171059898062</c:v>
                </c:pt>
                <c:pt idx="88">
                  <c:v>-0.0016212144614846657</c:v>
                </c:pt>
                <c:pt idx="89">
                  <c:v>0.00259772447999862</c:v>
                </c:pt>
                <c:pt idx="90">
                  <c:v>-0.005893000311399832</c:v>
                </c:pt>
                <c:pt idx="91">
                  <c:v>0.028639536058554182</c:v>
                </c:pt>
                <c:pt idx="92">
                  <c:v>0.0040937840975681095</c:v>
                </c:pt>
                <c:pt idx="93">
                  <c:v>-0.0010072531738838375</c:v>
                </c:pt>
                <c:pt idx="94">
                  <c:v>0.013613110275857876</c:v>
                </c:pt>
                <c:pt idx="95">
                  <c:v>-0.008911368320152713</c:v>
                </c:pt>
                <c:pt idx="96">
                  <c:v>0.017791097641034703</c:v>
                </c:pt>
                <c:pt idx="97">
                  <c:v>0.0012674336924483054</c:v>
                </c:pt>
                <c:pt idx="98">
                  <c:v>0.015125444855021764</c:v>
                </c:pt>
                <c:pt idx="99">
                  <c:v>0.006674249294879475</c:v>
                </c:pt>
                <c:pt idx="100">
                  <c:v>-0.01242226728019502</c:v>
                </c:pt>
                <c:pt idx="101">
                  <c:v>-0.015485865179477143</c:v>
                </c:pt>
                <c:pt idx="102">
                  <c:v>-0.007473237847303471</c:v>
                </c:pt>
                <c:pt idx="103">
                  <c:v>-0.03384981371630724</c:v>
                </c:pt>
                <c:pt idx="104">
                  <c:v>-0.008471872948559778</c:v>
                </c:pt>
                <c:pt idx="105">
                  <c:v>-0.004205692409675166</c:v>
                </c:pt>
                <c:pt idx="106">
                  <c:v>-0.013164587555964835</c:v>
                </c:pt>
                <c:pt idx="107">
                  <c:v>-0.00353620100569485</c:v>
                </c:pt>
                <c:pt idx="108">
                  <c:v>0.004647984540768757</c:v>
                </c:pt>
                <c:pt idx="109">
                  <c:v>0.02632943675298538</c:v>
                </c:pt>
                <c:pt idx="110">
                  <c:v>0.017553162160669045</c:v>
                </c:pt>
                <c:pt idx="111">
                  <c:v>0.03598387804861858</c:v>
                </c:pt>
                <c:pt idx="112">
                  <c:v>0.00020185903240066416</c:v>
                </c:pt>
                <c:pt idx="113">
                  <c:v>-0.012139416722773744</c:v>
                </c:pt>
                <c:pt idx="114">
                  <c:v>-0.006438180761215939</c:v>
                </c:pt>
                <c:pt idx="115">
                  <c:v>-0.010888342052503441</c:v>
                </c:pt>
                <c:pt idx="116">
                  <c:v>0.012403608141022593</c:v>
                </c:pt>
                <c:pt idx="117">
                  <c:v>0.013045527385699751</c:v>
                </c:pt>
                <c:pt idx="118">
                  <c:v>-0.007588623721823007</c:v>
                </c:pt>
                <c:pt idx="119">
                  <c:v>-0.008949600053045126</c:v>
                </c:pt>
                <c:pt idx="120">
                  <c:v>0.019610698748679933</c:v>
                </c:pt>
                <c:pt idx="121">
                  <c:v>-0.008323630286688921</c:v>
                </c:pt>
                <c:pt idx="122">
                  <c:v>0.014123244963191173</c:v>
                </c:pt>
                <c:pt idx="123">
                  <c:v>-0.0014820196987714862</c:v>
                </c:pt>
                <c:pt idx="124">
                  <c:v>-0.038530289169936616</c:v>
                </c:pt>
                <c:pt idx="125">
                  <c:v>-0.0026694352990768166</c:v>
                </c:pt>
                <c:pt idx="126">
                  <c:v>-0.011053626859894194</c:v>
                </c:pt>
                <c:pt idx="127">
                  <c:v>0.0013621743543617004</c:v>
                </c:pt>
                <c:pt idx="128">
                  <c:v>-0.021958518408103256</c:v>
                </c:pt>
                <c:pt idx="129">
                  <c:v>-0.008487381291360951</c:v>
                </c:pt>
                <c:pt idx="130">
                  <c:v>0.01584666656647893</c:v>
                </c:pt>
                <c:pt idx="131">
                  <c:v>0.016391236578184087</c:v>
                </c:pt>
                <c:pt idx="132">
                  <c:v>0.013687108083635824</c:v>
                </c:pt>
                <c:pt idx="133">
                  <c:v>0.013570649392290468</c:v>
                </c:pt>
                <c:pt idx="134">
                  <c:v>-0.03025844778250142</c:v>
                </c:pt>
                <c:pt idx="135">
                  <c:v>-0.03490254907275092</c:v>
                </c:pt>
                <c:pt idx="136">
                  <c:v>0.011797933433702723</c:v>
                </c:pt>
                <c:pt idx="137">
                  <c:v>-0.015453488516333436</c:v>
                </c:pt>
                <c:pt idx="138">
                  <c:v>0.01112743878732314</c:v>
                </c:pt>
                <c:pt idx="139">
                  <c:v>0.02874614515943441</c:v>
                </c:pt>
                <c:pt idx="140">
                  <c:v>0.018370722798003225</c:v>
                </c:pt>
                <c:pt idx="141">
                  <c:v>0.02468637205369606</c:v>
                </c:pt>
                <c:pt idx="142">
                  <c:v>0.02162811368546591</c:v>
                </c:pt>
                <c:pt idx="143">
                  <c:v>0.006782926132202105</c:v>
                </c:pt>
                <c:pt idx="144">
                  <c:v>-0.005815732463079426</c:v>
                </c:pt>
                <c:pt idx="145">
                  <c:v>-0.01095863847899814</c:v>
                </c:pt>
                <c:pt idx="146">
                  <c:v>-0.013250335993091777</c:v>
                </c:pt>
                <c:pt idx="147">
                  <c:v>-0.010206904232705538</c:v>
                </c:pt>
                <c:pt idx="148">
                  <c:v>-0.008708855340169963</c:v>
                </c:pt>
                <c:pt idx="149">
                  <c:v>0.0057823012641482485</c:v>
                </c:pt>
                <c:pt idx="150">
                  <c:v>-0.0008021871944237091</c:v>
                </c:pt>
                <c:pt idx="151">
                  <c:v>-0.0003671527817639131</c:v>
                </c:pt>
                <c:pt idx="152">
                  <c:v>-0.004439909524020846</c:v>
                </c:pt>
                <c:pt idx="153">
                  <c:v>-0.005823016176070617</c:v>
                </c:pt>
                <c:pt idx="154">
                  <c:v>-0.0021107971556448835</c:v>
                </c:pt>
                <c:pt idx="155">
                  <c:v>-0.0019201695185917522</c:v>
                </c:pt>
                <c:pt idx="156">
                  <c:v>0.00642690670298296</c:v>
                </c:pt>
                <c:pt idx="157">
                  <c:v>-0.0009154767189856194</c:v>
                </c:pt>
                <c:pt idx="158">
                  <c:v>0.012120204919458422</c:v>
                </c:pt>
                <c:pt idx="159">
                  <c:v>-0.0023701618127056623</c:v>
                </c:pt>
                <c:pt idx="160">
                  <c:v>0.002423230240849783</c:v>
                </c:pt>
                <c:pt idx="161">
                  <c:v>-0.0029178409298427077</c:v>
                </c:pt>
                <c:pt idx="162">
                  <c:v>-0.003939167740642846</c:v>
                </c:pt>
                <c:pt idx="163">
                  <c:v>0.0051630244839859785</c:v>
                </c:pt>
                <c:pt idx="164">
                  <c:v>-0.005669091836328688</c:v>
                </c:pt>
                <c:pt idx="165">
                  <c:v>0.0015982354977037705</c:v>
                </c:pt>
                <c:pt idx="166">
                  <c:v>-0.011643093899599055</c:v>
                </c:pt>
                <c:pt idx="167">
                  <c:v>0.0007749052301810888</c:v>
                </c:pt>
                <c:pt idx="168">
                  <c:v>-0.004085380442946374</c:v>
                </c:pt>
                <c:pt idx="169">
                  <c:v>-0.0068554934805746814</c:v>
                </c:pt>
                <c:pt idx="170">
                  <c:v>-0.011243383408422902</c:v>
                </c:pt>
                <c:pt idx="171">
                  <c:v>-0.01553071029945352</c:v>
                </c:pt>
                <c:pt idx="172">
                  <c:v>0.004113572480876182</c:v>
                </c:pt>
                <c:pt idx="173">
                  <c:v>0.004361192844371753</c:v>
                </c:pt>
                <c:pt idx="174">
                  <c:v>0.012691389619783555</c:v>
                </c:pt>
                <c:pt idx="175">
                  <c:v>0.016922321597826473</c:v>
                </c:pt>
                <c:pt idx="176">
                  <c:v>0.0031091866760888376</c:v>
                </c:pt>
                <c:pt idx="177">
                  <c:v>0.0049577841873378325</c:v>
                </c:pt>
                <c:pt idx="178">
                  <c:v>0.007176270352671876</c:v>
                </c:pt>
                <c:pt idx="179">
                  <c:v>-0.010620672353120364</c:v>
                </c:pt>
                <c:pt idx="180">
                  <c:v>-0.005130393278538037</c:v>
                </c:pt>
                <c:pt idx="181">
                  <c:v>-0.005201635807712712</c:v>
                </c:pt>
                <c:pt idx="182">
                  <c:v>0.003208524740208496</c:v>
                </c:pt>
                <c:pt idx="183">
                  <c:v>0.008223812300028666</c:v>
                </c:pt>
                <c:pt idx="184">
                  <c:v>0.007945072203003889</c:v>
                </c:pt>
                <c:pt idx="185">
                  <c:v>0.0011119943821020772</c:v>
                </c:pt>
                <c:pt idx="186">
                  <c:v>-0.0022089048301969783</c:v>
                </c:pt>
                <c:pt idx="187">
                  <c:v>-0.00634633656717809</c:v>
                </c:pt>
                <c:pt idx="188">
                  <c:v>-0.010788709905860783</c:v>
                </c:pt>
                <c:pt idx="189">
                  <c:v>0.002709723079874937</c:v>
                </c:pt>
                <c:pt idx="190">
                  <c:v>-0.004735494742451385</c:v>
                </c:pt>
                <c:pt idx="191">
                  <c:v>0.004014374657361319</c:v>
                </c:pt>
                <c:pt idx="192">
                  <c:v>0.01400949344946345</c:v>
                </c:pt>
                <c:pt idx="193">
                  <c:v>0.0004776105828729893</c:v>
                </c:pt>
                <c:pt idx="194">
                  <c:v>0.0037139260763727755</c:v>
                </c:pt>
                <c:pt idx="195">
                  <c:v>-0.0010715071367750628</c:v>
                </c:pt>
                <c:pt idx="196">
                  <c:v>-5.9981316385515626E-05</c:v>
                </c:pt>
                <c:pt idx="197">
                  <c:v>0.0036581966388966602</c:v>
                </c:pt>
                <c:pt idx="198">
                  <c:v>-0.00186026495404934</c:v>
                </c:pt>
                <c:pt idx="199">
                  <c:v>0.0036742680599235467</c:v>
                </c:pt>
                <c:pt idx="200">
                  <c:v>-0.007593187681212976</c:v>
                </c:pt>
                <c:pt idx="201">
                  <c:v>1.7676831096213874E-05</c:v>
                </c:pt>
                <c:pt idx="202">
                  <c:v>0.007813755999489524</c:v>
                </c:pt>
                <c:pt idx="203">
                  <c:v>-0.0005504419914645897</c:v>
                </c:pt>
                <c:pt idx="204">
                  <c:v>-0.0016269904443937389</c:v>
                </c:pt>
                <c:pt idx="205">
                  <c:v>0.0005901969122739104</c:v>
                </c:pt>
                <c:pt idx="206">
                  <c:v>0.0008626210025068914</c:v>
                </c:pt>
                <c:pt idx="207">
                  <c:v>-0.006070710147318525</c:v>
                </c:pt>
                <c:pt idx="208">
                  <c:v>0.010981592182040645</c:v>
                </c:pt>
                <c:pt idx="209">
                  <c:v>-0.012224073071825714</c:v>
                </c:pt>
                <c:pt idx="210">
                  <c:v>-0.011018475006761452</c:v>
                </c:pt>
                <c:pt idx="211">
                  <c:v>-0.006637731236197597</c:v>
                </c:pt>
                <c:pt idx="212">
                  <c:v>-0.012524671899728945</c:v>
                </c:pt>
                <c:pt idx="213">
                  <c:v>-0.005536539056332446</c:v>
                </c:pt>
                <c:pt idx="214">
                  <c:v>-0.003501026331575341</c:v>
                </c:pt>
                <c:pt idx="215">
                  <c:v>0.011647935647590701</c:v>
                </c:pt>
                <c:pt idx="216">
                  <c:v>0.00021331221986331528</c:v>
                </c:pt>
                <c:pt idx="217">
                  <c:v>0.008747554136785851</c:v>
                </c:pt>
                <c:pt idx="218">
                  <c:v>-0.0011982532569425608</c:v>
                </c:pt>
                <c:pt idx="219">
                  <c:v>-0.003236146596893086</c:v>
                </c:pt>
                <c:pt idx="220">
                  <c:v>0.002574751605439074</c:v>
                </c:pt>
                <c:pt idx="221">
                  <c:v>0.012734057108516161</c:v>
                </c:pt>
                <c:pt idx="222">
                  <c:v>0.01024556482104888</c:v>
                </c:pt>
                <c:pt idx="223">
                  <c:v>-0.00021807823465547216</c:v>
                </c:pt>
                <c:pt idx="224">
                  <c:v>-0.0010153633853584587</c:v>
                </c:pt>
                <c:pt idx="225">
                  <c:v>-0.0077142472451634525</c:v>
                </c:pt>
                <c:pt idx="226">
                  <c:v>-0.0014980002656466151</c:v>
                </c:pt>
                <c:pt idx="227">
                  <c:v>0.005888848453255768</c:v>
                </c:pt>
                <c:pt idx="228">
                  <c:v>-0.003097862186365763</c:v>
                </c:pt>
                <c:pt idx="229">
                  <c:v>-0.000553932271351254</c:v>
                </c:pt>
                <c:pt idx="230">
                  <c:v>-0.0037938849664818086</c:v>
                </c:pt>
                <c:pt idx="231">
                  <c:v>0.0022778345278973156</c:v>
                </c:pt>
                <c:pt idx="232">
                  <c:v>-0.002344218096636652</c:v>
                </c:pt>
                <c:pt idx="233">
                  <c:v>-0.007529707640060002</c:v>
                </c:pt>
                <c:pt idx="234">
                  <c:v>0.0022420217216154725</c:v>
                </c:pt>
                <c:pt idx="235">
                  <c:v>-0.011084118349975691</c:v>
                </c:pt>
                <c:pt idx="236">
                  <c:v>0.0034339767260356258</c:v>
                </c:pt>
                <c:pt idx="237">
                  <c:v>0.003951228817263397</c:v>
                </c:pt>
                <c:pt idx="238">
                  <c:v>-0.002473356522268988</c:v>
                </c:pt>
                <c:pt idx="239">
                  <c:v>-0.008242408978805793</c:v>
                </c:pt>
                <c:pt idx="240">
                  <c:v>-0.0005680900824474033</c:v>
                </c:pt>
                <c:pt idx="241">
                  <c:v>-0.010905510307982924</c:v>
                </c:pt>
                <c:pt idx="242">
                  <c:v>-0.027549593718552035</c:v>
                </c:pt>
                <c:pt idx="243">
                  <c:v>-0.005359887669751262</c:v>
                </c:pt>
                <c:pt idx="244">
                  <c:v>-0.006353755833548025</c:v>
                </c:pt>
                <c:pt idx="245">
                  <c:v>0.008746671894279134</c:v>
                </c:pt>
                <c:pt idx="246">
                  <c:v>0.0323265410150676</c:v>
                </c:pt>
                <c:pt idx="247">
                  <c:v>0.015273793816071413</c:v>
                </c:pt>
                <c:pt idx="248">
                  <c:v>0.010858131242774238</c:v>
                </c:pt>
                <c:pt idx="249">
                  <c:v>0.003821408855963604</c:v>
                </c:pt>
                <c:pt idx="250">
                  <c:v>-0.006087525479770539</c:v>
                </c:pt>
                <c:pt idx="251">
                  <c:v>-0.0063882768456298145</c:v>
                </c:pt>
                <c:pt idx="252">
                  <c:v>-0.00209124252368853</c:v>
                </c:pt>
                <c:pt idx="253">
                  <c:v>-0.0077246456595017055</c:v>
                </c:pt>
                <c:pt idx="254">
                  <c:v>0.006603071643148439</c:v>
                </c:pt>
                <c:pt idx="255">
                  <c:v>0.010424109948850235</c:v>
                </c:pt>
                <c:pt idx="256">
                  <c:v>-0.0029024807471769165</c:v>
                </c:pt>
                <c:pt idx="257">
                  <c:v>0.0016661596463634076</c:v>
                </c:pt>
                <c:pt idx="258">
                  <c:v>-0.01059557758427343</c:v>
                </c:pt>
                <c:pt idx="259">
                  <c:v>0.0010338081803829002</c:v>
                </c:pt>
                <c:pt idx="260">
                  <c:v>-0.003102929661662479</c:v>
                </c:pt>
                <c:pt idx="261">
                  <c:v>0.0065576343004816184</c:v>
                </c:pt>
                <c:pt idx="262">
                  <c:v>0.006967046755094852</c:v>
                </c:pt>
                <c:pt idx="263">
                  <c:v>-0.011883978270279982</c:v>
                </c:pt>
                <c:pt idx="264">
                  <c:v>0.012462874604231677</c:v>
                </c:pt>
                <c:pt idx="265">
                  <c:v>0.0044571579057754995</c:v>
                </c:pt>
                <c:pt idx="266">
                  <c:v>-0.0024087328532003127</c:v>
                </c:pt>
                <c:pt idx="267">
                  <c:v>0.011013499655583958</c:v>
                </c:pt>
                <c:pt idx="268">
                  <c:v>-0.006281776096029423</c:v>
                </c:pt>
                <c:pt idx="269">
                  <c:v>-0.009090017932100292</c:v>
                </c:pt>
                <c:pt idx="270">
                  <c:v>-0.005401721667593673</c:v>
                </c:pt>
                <c:pt idx="271">
                  <c:v>-0.0028454474538146535</c:v>
                </c:pt>
                <c:pt idx="272">
                  <c:v>-0.002733667602092593</c:v>
                </c:pt>
                <c:pt idx="273">
                  <c:v>0.002137698113266584</c:v>
                </c:pt>
                <c:pt idx="274">
                  <c:v>0.004773544369415683</c:v>
                </c:pt>
                <c:pt idx="275">
                  <c:v>0.0006435841532876907</c:v>
                </c:pt>
                <c:pt idx="276">
                  <c:v>0.0006508810959076072</c:v>
                </c:pt>
                <c:pt idx="277">
                  <c:v>0.002525134589401068</c:v>
                </c:pt>
                <c:pt idx="278">
                  <c:v>0.0037923063100981924</c:v>
                </c:pt>
                <c:pt idx="279">
                  <c:v>0.0006661601922224314</c:v>
                </c:pt>
                <c:pt idx="280">
                  <c:v>0.0034042168327428346</c:v>
                </c:pt>
                <c:pt idx="281">
                  <c:v>-0.0006875629578215747</c:v>
                </c:pt>
                <c:pt idx="282">
                  <c:v>-0.0061704244562057475</c:v>
                </c:pt>
                <c:pt idx="283">
                  <c:v>0.0013574576935053706</c:v>
                </c:pt>
                <c:pt idx="284">
                  <c:v>-0.003739215250372352</c:v>
                </c:pt>
                <c:pt idx="285">
                  <c:v>-0.002507338857343999</c:v>
                </c:pt>
              </c:numCache>
            </c:numRef>
          </c:val>
          <c:smooth val="0"/>
        </c:ser>
        <c:axId val="42460623"/>
        <c:axId val="46601288"/>
      </c:lineChart>
      <c:catAx>
        <c:axId val="13780277"/>
        <c:scaling>
          <c:orientation val="minMax"/>
        </c:scaling>
        <c:axPos val="b"/>
        <c:delete val="0"/>
        <c:numFmt formatCode="General" sourceLinked="1"/>
        <c:majorTickMark val="out"/>
        <c:minorTickMark val="none"/>
        <c:tickLblPos val="nextTo"/>
        <c:crossAx val="56913630"/>
        <c:crosses val="autoZero"/>
        <c:auto val="1"/>
        <c:lblOffset val="100"/>
        <c:noMultiLvlLbl val="0"/>
      </c:catAx>
      <c:valAx>
        <c:axId val="56913630"/>
        <c:scaling>
          <c:orientation val="minMax"/>
        </c:scaling>
        <c:axPos val="l"/>
        <c:majorGridlines>
          <c:spPr>
            <a:ln w="3175">
              <a:solidFill/>
              <a:prstDash val="sysDot"/>
            </a:ln>
          </c:spPr>
        </c:majorGridlines>
        <c:delete val="0"/>
        <c:numFmt formatCode="General" sourceLinked="1"/>
        <c:majorTickMark val="out"/>
        <c:minorTickMark val="none"/>
        <c:tickLblPos val="nextTo"/>
        <c:crossAx val="13780277"/>
        <c:crossesAt val="1"/>
        <c:crossBetween val="between"/>
        <c:dispUnits/>
      </c:valAx>
      <c:catAx>
        <c:axId val="42460623"/>
        <c:scaling>
          <c:orientation val="minMax"/>
        </c:scaling>
        <c:axPos val="b"/>
        <c:delete val="1"/>
        <c:majorTickMark val="in"/>
        <c:minorTickMark val="none"/>
        <c:tickLblPos val="nextTo"/>
        <c:crossAx val="46601288"/>
        <c:crosses val="autoZero"/>
        <c:auto val="1"/>
        <c:lblOffset val="100"/>
        <c:noMultiLvlLbl val="0"/>
      </c:catAx>
      <c:valAx>
        <c:axId val="46601288"/>
        <c:scaling>
          <c:orientation val="minMax"/>
          <c:max val="0.2"/>
          <c:min val="-0.2"/>
        </c:scaling>
        <c:axPos val="l"/>
        <c:delete val="0"/>
        <c:numFmt formatCode="General" sourceLinked="1"/>
        <c:majorTickMark val="in"/>
        <c:minorTickMark val="none"/>
        <c:tickLblPos val="nextTo"/>
        <c:crossAx val="42460623"/>
        <c:crosses val="max"/>
        <c:crossBetween val="between"/>
        <c:dispUnits/>
      </c:valAx>
      <c:spPr>
        <a:noFill/>
        <a:ln w="12700">
          <a:solidFill>
            <a:srgbClr val="808080"/>
          </a:solidFill>
        </a:ln>
      </c:spPr>
    </c:plotArea>
    <c:legend>
      <c:legendPos val="r"/>
      <c:layout>
        <c:manualLayout>
          <c:xMode val="edge"/>
          <c:yMode val="edge"/>
          <c:x val="0.81975"/>
          <c:y val="0.45975"/>
        </c:manualLayout>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623</xdr:row>
      <xdr:rowOff>0</xdr:rowOff>
    </xdr:from>
    <xdr:to>
      <xdr:col>16</xdr:col>
      <xdr:colOff>819150</xdr:colOff>
      <xdr:row>646</xdr:row>
      <xdr:rowOff>152400</xdr:rowOff>
    </xdr:to>
    <xdr:graphicFrame>
      <xdr:nvGraphicFramePr>
        <xdr:cNvPr id="1" name="Chart 1"/>
        <xdr:cNvGraphicFramePr/>
      </xdr:nvGraphicFramePr>
      <xdr:xfrm>
        <a:off x="8705850" y="142417800"/>
        <a:ext cx="5848350" cy="5410200"/>
      </xdr:xfrm>
      <a:graphic>
        <a:graphicData uri="http://schemas.openxmlformats.org/drawingml/2006/chart">
          <c:chart xmlns:c="http://schemas.openxmlformats.org/drawingml/2006/chart" r:id="rId1"/>
        </a:graphicData>
      </a:graphic>
    </xdr:graphicFrame>
    <xdr:clientData/>
  </xdr:twoCellAnchor>
  <xdr:twoCellAnchor>
    <xdr:from>
      <xdr:col>52</xdr:col>
      <xdr:colOff>114300</xdr:colOff>
      <xdr:row>11</xdr:row>
      <xdr:rowOff>57150</xdr:rowOff>
    </xdr:from>
    <xdr:to>
      <xdr:col>61</xdr:col>
      <xdr:colOff>685800</xdr:colOff>
      <xdr:row>33</xdr:row>
      <xdr:rowOff>190500</xdr:rowOff>
    </xdr:to>
    <xdr:graphicFrame>
      <xdr:nvGraphicFramePr>
        <xdr:cNvPr id="2" name="Chart 2"/>
        <xdr:cNvGraphicFramePr/>
      </xdr:nvGraphicFramePr>
      <xdr:xfrm>
        <a:off x="47244000" y="2571750"/>
        <a:ext cx="8810625" cy="5162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ro_sta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okups"/>
      <sheetName val="consolidate"/>
      <sheetName val="s1"/>
      <sheetName val="sp500"/>
      <sheetName val="unemp"/>
      <sheetName val="housing"/>
      <sheetName val="vehicles"/>
      <sheetName val="Banks"/>
      <sheetName val="Rail"/>
      <sheetName val="retail"/>
      <sheetName val="yields"/>
      <sheetName val="CorpSprd"/>
      <sheetName val="PRFI"/>
      <sheetName val="durgood"/>
      <sheetName val="margdbt"/>
      <sheetName val="CAB"/>
      <sheetName val="CCI"/>
      <sheetName val="ConsSent"/>
      <sheetName val="pmi"/>
      <sheetName val="CPI"/>
      <sheetName val="M1"/>
      <sheetName val="CFO"/>
      <sheetName val="lead_idx"/>
      <sheetName val="RelStr"/>
      <sheetName val="PctEquity"/>
      <sheetName val="cmdty"/>
      <sheetName val="const"/>
      <sheetName val="corpprof"/>
    </sheetNames>
    <sheetDataSet>
      <sheetData sheetId="2">
        <row r="7">
          <cell r="G7" t="str">
            <v>sp500eow</v>
          </cell>
          <cell r="H7" t="str">
            <v>recession</v>
          </cell>
          <cell r="AI7" t="str">
            <v>gdp y.y roc</v>
          </cell>
        </row>
        <row r="8">
          <cell r="F8">
            <v>24473</v>
          </cell>
          <cell r="G8">
            <v>86.730003</v>
          </cell>
          <cell r="H8">
            <v>0</v>
          </cell>
        </row>
        <row r="9">
          <cell r="F9">
            <v>24504</v>
          </cell>
          <cell r="G9">
            <v>88.160004</v>
          </cell>
          <cell r="H9">
            <v>0</v>
          </cell>
        </row>
        <row r="10">
          <cell r="F10">
            <v>24532</v>
          </cell>
          <cell r="G10">
            <v>89.940002</v>
          </cell>
          <cell r="H10">
            <v>0</v>
          </cell>
        </row>
        <row r="11">
          <cell r="F11">
            <v>24563</v>
          </cell>
          <cell r="G11">
            <v>94.32</v>
          </cell>
          <cell r="H11">
            <v>0</v>
          </cell>
          <cell r="AM11" t="str">
            <v>Q accel/decel</v>
          </cell>
        </row>
        <row r="12">
          <cell r="F12">
            <v>24593</v>
          </cell>
          <cell r="G12">
            <v>90.230003</v>
          </cell>
          <cell r="H12">
            <v>0</v>
          </cell>
          <cell r="AL12">
            <v>17533</v>
          </cell>
          <cell r="AM12">
            <v>0</v>
          </cell>
        </row>
        <row r="13">
          <cell r="F13">
            <v>24624</v>
          </cell>
          <cell r="G13">
            <v>91.32</v>
          </cell>
          <cell r="H13">
            <v>0</v>
          </cell>
          <cell r="AI13">
            <v>0.019725517771112644</v>
          </cell>
          <cell r="AL13">
            <v>17624</v>
          </cell>
          <cell r="AM13">
            <v>1</v>
          </cell>
        </row>
        <row r="14">
          <cell r="F14">
            <v>24654</v>
          </cell>
          <cell r="G14">
            <v>95.660004</v>
          </cell>
          <cell r="H14">
            <v>0</v>
          </cell>
          <cell r="AI14">
            <v>0.008167552926046096</v>
          </cell>
          <cell r="AL14">
            <v>17715</v>
          </cell>
          <cell r="AM14">
            <v>2</v>
          </cell>
        </row>
        <row r="15">
          <cell r="F15">
            <v>24685</v>
          </cell>
          <cell r="G15">
            <v>93.639999</v>
          </cell>
          <cell r="H15">
            <v>0</v>
          </cell>
          <cell r="AI15">
            <v>-0.015072368912076639</v>
          </cell>
          <cell r="AL15">
            <v>17807</v>
          </cell>
          <cell r="AM15">
            <v>-1</v>
          </cell>
        </row>
        <row r="16">
          <cell r="F16">
            <v>24716</v>
          </cell>
          <cell r="G16">
            <v>96.669998</v>
          </cell>
          <cell r="H16">
            <v>0</v>
          </cell>
          <cell r="AI16">
            <v>-0.02949859431244306</v>
          </cell>
          <cell r="AL16">
            <v>17899</v>
          </cell>
          <cell r="AM16">
            <v>-2</v>
          </cell>
        </row>
        <row r="17">
          <cell r="F17">
            <v>24746</v>
          </cell>
          <cell r="G17">
            <v>92.339996</v>
          </cell>
          <cell r="H17">
            <v>0</v>
          </cell>
          <cell r="AI17">
            <v>-0.01977769862306311</v>
          </cell>
          <cell r="AL17">
            <v>17989</v>
          </cell>
          <cell r="AM17">
            <v>-3</v>
          </cell>
        </row>
        <row r="18">
          <cell r="F18">
            <v>24777</v>
          </cell>
          <cell r="G18">
            <v>94</v>
          </cell>
          <cell r="H18">
            <v>0</v>
          </cell>
          <cell r="AI18">
            <v>0.004521451499910123</v>
          </cell>
          <cell r="AL18">
            <v>18080</v>
          </cell>
          <cell r="AM18">
            <v>1</v>
          </cell>
        </row>
        <row r="19">
          <cell r="F19">
            <v>24807</v>
          </cell>
          <cell r="G19">
            <v>95.360001</v>
          </cell>
          <cell r="H19">
            <v>0</v>
          </cell>
          <cell r="AI19">
            <v>-0.009443630624532684</v>
          </cell>
          <cell r="AL19">
            <v>18172</v>
          </cell>
          <cell r="AM19">
            <v>-1</v>
          </cell>
        </row>
        <row r="20">
          <cell r="F20">
            <v>24838</v>
          </cell>
          <cell r="G20">
            <v>92.559998</v>
          </cell>
          <cell r="H20">
            <v>0</v>
          </cell>
          <cell r="AI20">
            <v>0.052997250385246275</v>
          </cell>
          <cell r="AL20">
            <v>18264</v>
          </cell>
          <cell r="AM20">
            <v>1</v>
          </cell>
        </row>
        <row r="21">
          <cell r="F21">
            <v>24869</v>
          </cell>
          <cell r="G21">
            <v>89.360001</v>
          </cell>
          <cell r="H21">
            <v>0</v>
          </cell>
          <cell r="AI21">
            <v>0.035307010026144336</v>
          </cell>
          <cell r="AL21">
            <v>18354</v>
          </cell>
          <cell r="AM21">
            <v>2</v>
          </cell>
        </row>
        <row r="22">
          <cell r="F22">
            <v>24898</v>
          </cell>
          <cell r="G22">
            <v>93.839996</v>
          </cell>
          <cell r="H22">
            <v>0</v>
          </cell>
          <cell r="AI22">
            <v>0.030075834814860203</v>
          </cell>
          <cell r="AL22">
            <v>18445</v>
          </cell>
          <cell r="AM22">
            <v>3</v>
          </cell>
        </row>
        <row r="23">
          <cell r="F23">
            <v>24929</v>
          </cell>
          <cell r="G23">
            <v>98.589996</v>
          </cell>
          <cell r="H23">
            <v>0</v>
          </cell>
          <cell r="AI23">
            <v>0.030635525523161844</v>
          </cell>
          <cell r="AL23">
            <v>18537</v>
          </cell>
          <cell r="AM23">
            <v>4</v>
          </cell>
        </row>
        <row r="24">
          <cell r="F24">
            <v>24959</v>
          </cell>
          <cell r="G24">
            <v>100.650002</v>
          </cell>
          <cell r="H24">
            <v>0</v>
          </cell>
          <cell r="AI24">
            <v>-0.02805528698511761</v>
          </cell>
          <cell r="AL24">
            <v>18629</v>
          </cell>
          <cell r="AM24">
            <v>-1</v>
          </cell>
        </row>
        <row r="25">
          <cell r="F25">
            <v>24990</v>
          </cell>
          <cell r="G25">
            <v>100.910004</v>
          </cell>
          <cell r="H25">
            <v>0</v>
          </cell>
          <cell r="AI25">
            <v>-0.014131270368943571</v>
          </cell>
          <cell r="AL25">
            <v>18719</v>
          </cell>
          <cell r="AM25">
            <v>-2</v>
          </cell>
        </row>
        <row r="26">
          <cell r="F26">
            <v>25020</v>
          </cell>
          <cell r="G26">
            <v>97.279999</v>
          </cell>
          <cell r="H26">
            <v>0</v>
          </cell>
          <cell r="AI26">
            <v>-0.018951791094610204</v>
          </cell>
          <cell r="AL26">
            <v>18810</v>
          </cell>
          <cell r="AM26">
            <v>-3</v>
          </cell>
        </row>
        <row r="27">
          <cell r="F27">
            <v>25051</v>
          </cell>
          <cell r="G27">
            <v>100.739998</v>
          </cell>
          <cell r="H27">
            <v>0</v>
          </cell>
          <cell r="AI27">
            <v>-0.01783308612550427</v>
          </cell>
          <cell r="AL27">
            <v>18902</v>
          </cell>
          <cell r="AM27">
            <v>-4</v>
          </cell>
        </row>
        <row r="28">
          <cell r="F28">
            <v>25082</v>
          </cell>
          <cell r="G28">
            <v>103.220001</v>
          </cell>
          <cell r="H28">
            <v>0</v>
          </cell>
          <cell r="AI28">
            <v>-0.00301368249410916</v>
          </cell>
          <cell r="AL28">
            <v>18994</v>
          </cell>
          <cell r="AM28">
            <v>-5</v>
          </cell>
        </row>
        <row r="29">
          <cell r="F29">
            <v>25112</v>
          </cell>
          <cell r="G29">
            <v>103.410004</v>
          </cell>
          <cell r="H29">
            <v>0</v>
          </cell>
          <cell r="AI29">
            <v>-0.01568616349337182</v>
          </cell>
          <cell r="AL29">
            <v>19085</v>
          </cell>
          <cell r="AM29">
            <v>-6</v>
          </cell>
        </row>
        <row r="30">
          <cell r="F30">
            <v>25143</v>
          </cell>
          <cell r="G30">
            <v>107.669998</v>
          </cell>
          <cell r="H30">
            <v>0</v>
          </cell>
          <cell r="AI30">
            <v>-0.013593228171790983</v>
          </cell>
          <cell r="AL30">
            <v>19176</v>
          </cell>
          <cell r="AM30">
            <v>-7</v>
          </cell>
        </row>
        <row r="31">
          <cell r="F31">
            <v>25173</v>
          </cell>
          <cell r="G31">
            <v>103.93</v>
          </cell>
          <cell r="H31">
            <v>0</v>
          </cell>
          <cell r="AI31">
            <v>0.03125769195691164</v>
          </cell>
          <cell r="AL31">
            <v>19268</v>
          </cell>
          <cell r="AM31">
            <v>1</v>
          </cell>
        </row>
        <row r="32">
          <cell r="F32">
            <v>25204</v>
          </cell>
          <cell r="G32">
            <v>103.540001</v>
          </cell>
          <cell r="H32">
            <v>0</v>
          </cell>
          <cell r="AI32">
            <v>0.008239238216582345</v>
          </cell>
          <cell r="AL32">
            <v>19360</v>
          </cell>
          <cell r="AM32">
            <v>2</v>
          </cell>
        </row>
        <row r="33">
          <cell r="F33">
            <v>25235</v>
          </cell>
          <cell r="G33">
            <v>98.699997</v>
          </cell>
          <cell r="H33">
            <v>0</v>
          </cell>
          <cell r="AI33">
            <v>0.0059085060431642855</v>
          </cell>
          <cell r="AL33">
            <v>19450</v>
          </cell>
          <cell r="AM33">
            <v>3</v>
          </cell>
        </row>
        <row r="34">
          <cell r="F34">
            <v>25263</v>
          </cell>
          <cell r="G34">
            <v>100.68</v>
          </cell>
          <cell r="H34">
            <v>0</v>
          </cell>
          <cell r="AI34">
            <v>-0.013618610251960872</v>
          </cell>
          <cell r="AL34">
            <v>19541</v>
          </cell>
          <cell r="AM34">
            <v>-1</v>
          </cell>
        </row>
        <row r="35">
          <cell r="F35">
            <v>25294</v>
          </cell>
          <cell r="G35">
            <v>103.510002</v>
          </cell>
          <cell r="H35">
            <v>0</v>
          </cell>
          <cell r="AI35">
            <v>-0.0489743014554993</v>
          </cell>
          <cell r="AL35">
            <v>19633</v>
          </cell>
          <cell r="AM35">
            <v>-2</v>
          </cell>
        </row>
        <row r="36">
          <cell r="F36">
            <v>25324</v>
          </cell>
          <cell r="G36">
            <v>102.760002</v>
          </cell>
          <cell r="H36">
            <v>0</v>
          </cell>
          <cell r="AI36">
            <v>-0.02306226827110025</v>
          </cell>
          <cell r="AL36">
            <v>19725</v>
          </cell>
          <cell r="AM36">
            <v>-3</v>
          </cell>
        </row>
        <row r="37">
          <cell r="F37">
            <v>25355</v>
          </cell>
          <cell r="G37">
            <v>99.610001</v>
          </cell>
          <cell r="H37">
            <v>0</v>
          </cell>
          <cell r="AI37">
            <v>-0.006471525445723159</v>
          </cell>
          <cell r="AL37">
            <v>19815</v>
          </cell>
          <cell r="AM37">
            <v>-4</v>
          </cell>
        </row>
        <row r="38">
          <cell r="F38">
            <v>25385</v>
          </cell>
          <cell r="G38">
            <v>91.830002</v>
          </cell>
          <cell r="H38">
            <v>0</v>
          </cell>
          <cell r="AI38">
            <v>0.01660282172551031</v>
          </cell>
          <cell r="AL38">
            <v>19906</v>
          </cell>
          <cell r="AM38">
            <v>1</v>
          </cell>
        </row>
        <row r="39">
          <cell r="F39">
            <v>25416</v>
          </cell>
          <cell r="G39">
            <v>94.199997</v>
          </cell>
          <cell r="H39">
            <v>0</v>
          </cell>
          <cell r="AI39">
            <v>0.034968852952271146</v>
          </cell>
          <cell r="AL39">
            <v>19998</v>
          </cell>
          <cell r="AM39">
            <v>2</v>
          </cell>
        </row>
        <row r="40">
          <cell r="F40">
            <v>25447</v>
          </cell>
          <cell r="G40">
            <v>93.239998</v>
          </cell>
          <cell r="H40">
            <v>0</v>
          </cell>
          <cell r="AI40">
            <v>0.034416419700766365</v>
          </cell>
          <cell r="AL40">
            <v>20090</v>
          </cell>
          <cell r="AM40">
            <v>3</v>
          </cell>
        </row>
        <row r="41">
          <cell r="F41">
            <v>25477</v>
          </cell>
          <cell r="G41">
            <v>97.669998</v>
          </cell>
          <cell r="H41">
            <v>0</v>
          </cell>
          <cell r="AI41">
            <v>0.0161008647752916</v>
          </cell>
          <cell r="AL41">
            <v>20180</v>
          </cell>
          <cell r="AM41">
            <v>4</v>
          </cell>
        </row>
        <row r="42">
          <cell r="F42">
            <v>25508</v>
          </cell>
          <cell r="G42">
            <v>91.949997</v>
          </cell>
          <cell r="H42">
            <v>0</v>
          </cell>
          <cell r="AI42">
            <v>0.0023565239378868785</v>
          </cell>
          <cell r="AL42">
            <v>20271</v>
          </cell>
          <cell r="AM42">
            <v>5</v>
          </cell>
        </row>
        <row r="43">
          <cell r="F43">
            <v>25538</v>
          </cell>
          <cell r="G43">
            <v>92.059998</v>
          </cell>
          <cell r="H43">
            <v>1</v>
          </cell>
          <cell r="AI43">
            <v>-0.014369470680080987</v>
          </cell>
          <cell r="AL43">
            <v>20363</v>
          </cell>
          <cell r="AM43">
            <v>-1</v>
          </cell>
        </row>
        <row r="44">
          <cell r="F44">
            <v>25569</v>
          </cell>
          <cell r="G44">
            <v>85.900002</v>
          </cell>
          <cell r="H44">
            <v>1</v>
          </cell>
          <cell r="AI44">
            <v>-0.03362044824985144</v>
          </cell>
          <cell r="AL44">
            <v>20455</v>
          </cell>
          <cell r="AM44">
            <v>-2</v>
          </cell>
        </row>
        <row r="45">
          <cell r="F45">
            <v>25600</v>
          </cell>
          <cell r="G45">
            <v>90</v>
          </cell>
          <cell r="H45">
            <v>1</v>
          </cell>
          <cell r="AI45">
            <v>-0.008133622811966612</v>
          </cell>
          <cell r="AL45">
            <v>20546</v>
          </cell>
          <cell r="AM45">
            <v>-3</v>
          </cell>
        </row>
        <row r="46">
          <cell r="F46">
            <v>25628</v>
          </cell>
          <cell r="G46">
            <v>89.790001</v>
          </cell>
          <cell r="H46">
            <v>1</v>
          </cell>
          <cell r="AI46">
            <v>-0.014552559630725881</v>
          </cell>
          <cell r="AL46">
            <v>20637</v>
          </cell>
          <cell r="AM46">
            <v>-4</v>
          </cell>
        </row>
        <row r="47">
          <cell r="F47">
            <v>25659</v>
          </cell>
          <cell r="G47">
            <v>81.519997</v>
          </cell>
          <cell r="H47">
            <v>1</v>
          </cell>
          <cell r="AI47">
            <v>0.010492062546608727</v>
          </cell>
          <cell r="AL47">
            <v>20729</v>
          </cell>
          <cell r="AM47">
            <v>1</v>
          </cell>
        </row>
        <row r="48">
          <cell r="F48">
            <v>25689</v>
          </cell>
          <cell r="G48">
            <v>77.360001</v>
          </cell>
          <cell r="H48">
            <v>1</v>
          </cell>
          <cell r="AI48">
            <v>0.010534250526740063</v>
          </cell>
          <cell r="AL48">
            <v>20821</v>
          </cell>
          <cell r="AM48">
            <v>2</v>
          </cell>
        </row>
        <row r="49">
          <cell r="F49">
            <v>25720</v>
          </cell>
          <cell r="G49">
            <v>72.919998</v>
          </cell>
          <cell r="H49">
            <v>1</v>
          </cell>
          <cell r="AI49">
            <v>-0.010684863738995132</v>
          </cell>
          <cell r="AL49">
            <v>20911</v>
          </cell>
          <cell r="AM49">
            <v>-1</v>
          </cell>
        </row>
        <row r="50">
          <cell r="F50">
            <v>25750</v>
          </cell>
          <cell r="G50">
            <v>77.080002</v>
          </cell>
          <cell r="H50">
            <v>1</v>
          </cell>
          <cell r="AI50">
            <v>0.010918878290042677</v>
          </cell>
          <cell r="AL50">
            <v>21002</v>
          </cell>
          <cell r="AM50">
            <v>1</v>
          </cell>
        </row>
        <row r="51">
          <cell r="F51">
            <v>25781</v>
          </cell>
          <cell r="G51">
            <v>82.089996</v>
          </cell>
          <cell r="H51">
            <v>1</v>
          </cell>
          <cell r="AI51">
            <v>-0.027181487170163</v>
          </cell>
          <cell r="AL51">
            <v>21094</v>
          </cell>
          <cell r="AM51">
            <v>-1</v>
          </cell>
        </row>
        <row r="52">
          <cell r="F52">
            <v>25812</v>
          </cell>
          <cell r="G52">
            <v>84.32</v>
          </cell>
          <cell r="H52">
            <v>1</v>
          </cell>
          <cell r="AI52">
            <v>-0.03227054856162659</v>
          </cell>
          <cell r="AL52">
            <v>21186</v>
          </cell>
          <cell r="AM52">
            <v>-2</v>
          </cell>
        </row>
        <row r="53">
          <cell r="F53">
            <v>25842</v>
          </cell>
          <cell r="G53">
            <v>84.099998</v>
          </cell>
          <cell r="H53">
            <v>1</v>
          </cell>
          <cell r="AI53">
            <v>0.008531670560740667</v>
          </cell>
          <cell r="AL53">
            <v>21276</v>
          </cell>
          <cell r="AM53">
            <v>1</v>
          </cell>
        </row>
        <row r="54">
          <cell r="F54">
            <v>25873</v>
          </cell>
          <cell r="G54">
            <v>88.900002</v>
          </cell>
          <cell r="H54">
            <v>1</v>
          </cell>
          <cell r="AI54">
            <v>0.012943535990000643</v>
          </cell>
          <cell r="AL54">
            <v>21367</v>
          </cell>
          <cell r="AM54">
            <v>2</v>
          </cell>
        </row>
        <row r="55">
          <cell r="F55">
            <v>25903</v>
          </cell>
          <cell r="G55">
            <v>92.150002</v>
          </cell>
          <cell r="H55">
            <v>0</v>
          </cell>
          <cell r="AI55">
            <v>0.03384456155170201</v>
          </cell>
          <cell r="AL55">
            <v>21459</v>
          </cell>
          <cell r="AM55">
            <v>3</v>
          </cell>
        </row>
        <row r="56">
          <cell r="F56">
            <v>25934</v>
          </cell>
          <cell r="G56">
            <v>96.620003</v>
          </cell>
          <cell r="H56">
            <v>0</v>
          </cell>
          <cell r="AI56">
            <v>0.04760872945437078</v>
          </cell>
          <cell r="AL56">
            <v>21551</v>
          </cell>
          <cell r="AM56">
            <v>4</v>
          </cell>
        </row>
        <row r="57">
          <cell r="F57">
            <v>25965</v>
          </cell>
          <cell r="G57">
            <v>97.919998</v>
          </cell>
          <cell r="H57">
            <v>0</v>
          </cell>
          <cell r="AI57">
            <v>0.017064900218491053</v>
          </cell>
          <cell r="AL57">
            <v>21641</v>
          </cell>
          <cell r="AM57">
            <v>5</v>
          </cell>
        </row>
        <row r="58">
          <cell r="F58">
            <v>25993</v>
          </cell>
          <cell r="G58">
            <v>100.389999</v>
          </cell>
          <cell r="H58">
            <v>0</v>
          </cell>
          <cell r="AI58">
            <v>-0.023919942149394302</v>
          </cell>
          <cell r="AL58">
            <v>21732</v>
          </cell>
          <cell r="AM58">
            <v>-1</v>
          </cell>
        </row>
        <row r="59">
          <cell r="F59">
            <v>26024</v>
          </cell>
          <cell r="G59">
            <v>103.230003</v>
          </cell>
          <cell r="H59">
            <v>0</v>
          </cell>
          <cell r="AI59">
            <v>-0.021425030222696595</v>
          </cell>
          <cell r="AL59">
            <v>21824</v>
          </cell>
          <cell r="AM59">
            <v>-2</v>
          </cell>
        </row>
        <row r="60">
          <cell r="F60">
            <v>26054</v>
          </cell>
          <cell r="G60">
            <v>101.010002</v>
          </cell>
          <cell r="H60">
            <v>0</v>
          </cell>
          <cell r="AI60">
            <v>0.003345434637658684</v>
          </cell>
          <cell r="AL60">
            <v>21916</v>
          </cell>
          <cell r="AM60">
            <v>1</v>
          </cell>
        </row>
        <row r="61">
          <cell r="F61">
            <v>26085</v>
          </cell>
          <cell r="G61">
            <v>99.779999</v>
          </cell>
          <cell r="H61">
            <v>0</v>
          </cell>
          <cell r="AI61">
            <v>-0.02868826655507961</v>
          </cell>
          <cell r="AL61">
            <v>22007</v>
          </cell>
          <cell r="AM61">
            <v>-1</v>
          </cell>
        </row>
        <row r="62">
          <cell r="F62">
            <v>26115</v>
          </cell>
          <cell r="G62">
            <v>94.089996</v>
          </cell>
          <cell r="H62">
            <v>0</v>
          </cell>
          <cell r="AI62">
            <v>0.004263754273273079</v>
          </cell>
          <cell r="AL62">
            <v>22098</v>
          </cell>
          <cell r="AM62">
            <v>1</v>
          </cell>
        </row>
        <row r="63">
          <cell r="F63">
            <v>26146</v>
          </cell>
          <cell r="G63">
            <v>99.290001</v>
          </cell>
          <cell r="H63">
            <v>0</v>
          </cell>
          <cell r="AI63">
            <v>-0.016028750097492495</v>
          </cell>
          <cell r="AL63">
            <v>22190</v>
          </cell>
          <cell r="AM63">
            <v>-1</v>
          </cell>
        </row>
        <row r="64">
          <cell r="F64">
            <v>26177</v>
          </cell>
          <cell r="G64">
            <v>98.339996</v>
          </cell>
          <cell r="H64">
            <v>0</v>
          </cell>
          <cell r="AI64">
            <v>-0.015512707926683134</v>
          </cell>
          <cell r="AL64">
            <v>22282</v>
          </cell>
          <cell r="AM64">
            <v>-2</v>
          </cell>
        </row>
        <row r="65">
          <cell r="F65">
            <v>26207</v>
          </cell>
          <cell r="G65">
            <v>94.790001</v>
          </cell>
          <cell r="H65">
            <v>0</v>
          </cell>
          <cell r="AI65">
            <v>0.0223393926396821</v>
          </cell>
          <cell r="AL65">
            <v>22372</v>
          </cell>
          <cell r="AM65">
            <v>1</v>
          </cell>
        </row>
        <row r="66">
          <cell r="F66">
            <v>26238</v>
          </cell>
          <cell r="G66">
            <v>95.839996</v>
          </cell>
          <cell r="H66">
            <v>0</v>
          </cell>
          <cell r="AI66">
            <v>0.014456686790851547</v>
          </cell>
          <cell r="AL66">
            <v>22463</v>
          </cell>
          <cell r="AM66">
            <v>2</v>
          </cell>
        </row>
        <row r="67">
          <cell r="F67">
            <v>26268</v>
          </cell>
          <cell r="G67">
            <v>103.510002</v>
          </cell>
          <cell r="H67">
            <v>0</v>
          </cell>
          <cell r="AI67">
            <v>0.03385660430861015</v>
          </cell>
          <cell r="AL67">
            <v>22555</v>
          </cell>
          <cell r="AM67">
            <v>3</v>
          </cell>
        </row>
        <row r="68">
          <cell r="F68">
            <v>26299</v>
          </cell>
          <cell r="G68">
            <v>104.639999</v>
          </cell>
          <cell r="H68">
            <v>0</v>
          </cell>
          <cell r="AI68">
            <v>0.011715633819291638</v>
          </cell>
          <cell r="AL68">
            <v>22647</v>
          </cell>
          <cell r="AM68">
            <v>4</v>
          </cell>
        </row>
        <row r="69">
          <cell r="F69">
            <v>26330</v>
          </cell>
          <cell r="G69">
            <v>107.32</v>
          </cell>
          <cell r="H69">
            <v>0</v>
          </cell>
          <cell r="AI69">
            <v>-0.008396244250962193</v>
          </cell>
          <cell r="AL69">
            <v>22737</v>
          </cell>
          <cell r="AM69">
            <v>-1</v>
          </cell>
        </row>
        <row r="70">
          <cell r="F70">
            <v>26359</v>
          </cell>
          <cell r="G70">
            <v>109.529999</v>
          </cell>
          <cell r="H70">
            <v>0</v>
          </cell>
          <cell r="AI70">
            <v>-0.007237358567647734</v>
          </cell>
          <cell r="AL70">
            <v>22828</v>
          </cell>
          <cell r="AM70">
            <v>-2</v>
          </cell>
        </row>
        <row r="71">
          <cell r="F71">
            <v>26390</v>
          </cell>
          <cell r="G71">
            <v>106.25</v>
          </cell>
          <cell r="H71">
            <v>0</v>
          </cell>
          <cell r="AI71">
            <v>-0.01696969036802609</v>
          </cell>
          <cell r="AL71">
            <v>22920</v>
          </cell>
          <cell r="AM71">
            <v>-3</v>
          </cell>
        </row>
        <row r="72">
          <cell r="F72">
            <v>26420</v>
          </cell>
          <cell r="G72">
            <v>109.690002</v>
          </cell>
          <cell r="H72">
            <v>0</v>
          </cell>
          <cell r="AI72">
            <v>-0.007091495565653139</v>
          </cell>
          <cell r="AL72">
            <v>23012</v>
          </cell>
          <cell r="AM72">
            <v>-4</v>
          </cell>
        </row>
        <row r="73">
          <cell r="F73">
            <v>26451</v>
          </cell>
          <cell r="G73">
            <v>109.040001</v>
          </cell>
          <cell r="H73">
            <v>0</v>
          </cell>
          <cell r="AI73">
            <v>0.002242849442538386</v>
          </cell>
          <cell r="AL73">
            <v>23102</v>
          </cell>
          <cell r="AM73">
            <v>1</v>
          </cell>
        </row>
        <row r="74">
          <cell r="F74">
            <v>26481</v>
          </cell>
          <cell r="G74">
            <v>110.139999</v>
          </cell>
          <cell r="H74">
            <v>0</v>
          </cell>
          <cell r="AI74">
            <v>0.009947689556886852</v>
          </cell>
          <cell r="AL74">
            <v>23193</v>
          </cell>
          <cell r="AM74">
            <v>2</v>
          </cell>
        </row>
        <row r="75">
          <cell r="F75">
            <v>26512</v>
          </cell>
          <cell r="G75">
            <v>111.089996</v>
          </cell>
          <cell r="H75">
            <v>0</v>
          </cell>
          <cell r="AI75">
            <v>0.0034135116013964684</v>
          </cell>
          <cell r="AL75">
            <v>23285</v>
          </cell>
          <cell r="AM75">
            <v>3</v>
          </cell>
        </row>
        <row r="76">
          <cell r="F76">
            <v>26543</v>
          </cell>
          <cell r="G76">
            <v>108.889999</v>
          </cell>
          <cell r="H76">
            <v>0</v>
          </cell>
          <cell r="AI76">
            <v>0.010575712718202901</v>
          </cell>
          <cell r="AL76">
            <v>23377</v>
          </cell>
          <cell r="AM76">
            <v>4</v>
          </cell>
        </row>
        <row r="77">
          <cell r="F77">
            <v>26573</v>
          </cell>
          <cell r="G77">
            <v>113.230003</v>
          </cell>
          <cell r="H77">
            <v>0</v>
          </cell>
          <cell r="AI77">
            <v>-0.00035102677352649714</v>
          </cell>
          <cell r="AL77">
            <v>23468</v>
          </cell>
          <cell r="AM77">
            <v>-1</v>
          </cell>
        </row>
        <row r="78">
          <cell r="F78">
            <v>26604</v>
          </cell>
          <cell r="G78">
            <v>116.669998</v>
          </cell>
          <cell r="H78">
            <v>0</v>
          </cell>
          <cell r="AI78">
            <v>-0.0066091244377533</v>
          </cell>
          <cell r="AL78">
            <v>23559</v>
          </cell>
          <cell r="AM78">
            <v>-2</v>
          </cell>
        </row>
        <row r="79">
          <cell r="F79">
            <v>26634</v>
          </cell>
          <cell r="G79">
            <v>119.400002</v>
          </cell>
          <cell r="H79">
            <v>0</v>
          </cell>
          <cell r="AI79">
            <v>-0.0036345751684188077</v>
          </cell>
          <cell r="AL79">
            <v>23651</v>
          </cell>
          <cell r="AM79">
            <v>-3</v>
          </cell>
        </row>
        <row r="80">
          <cell r="F80">
            <v>26665</v>
          </cell>
          <cell r="G80">
            <v>114.760002</v>
          </cell>
          <cell r="H80">
            <v>0</v>
          </cell>
          <cell r="AI80">
            <v>0.00320785118847966</v>
          </cell>
          <cell r="AL80">
            <v>23743</v>
          </cell>
          <cell r="AM80">
            <v>1</v>
          </cell>
        </row>
        <row r="81">
          <cell r="F81">
            <v>26696</v>
          </cell>
          <cell r="G81">
            <v>111.050003</v>
          </cell>
          <cell r="H81">
            <v>0</v>
          </cell>
          <cell r="AI81">
            <v>0.0018214469221113916</v>
          </cell>
          <cell r="AL81">
            <v>23833</v>
          </cell>
          <cell r="AM81">
            <v>2</v>
          </cell>
        </row>
        <row r="82">
          <cell r="F82">
            <v>26724</v>
          </cell>
          <cell r="G82">
            <v>108.519997</v>
          </cell>
          <cell r="H82">
            <v>0</v>
          </cell>
          <cell r="AI82">
            <v>0.006876303347862045</v>
          </cell>
          <cell r="AL82">
            <v>23924</v>
          </cell>
          <cell r="AM82">
            <v>3</v>
          </cell>
        </row>
        <row r="83">
          <cell r="F83">
            <v>26755</v>
          </cell>
          <cell r="G83">
            <v>110.220001</v>
          </cell>
          <cell r="H83">
            <v>0</v>
          </cell>
          <cell r="AI83">
            <v>0.021152471203698564</v>
          </cell>
          <cell r="AL83">
            <v>24016</v>
          </cell>
          <cell r="AM83">
            <v>4</v>
          </cell>
        </row>
        <row r="84">
          <cell r="F84">
            <v>26785</v>
          </cell>
          <cell r="G84">
            <v>104.949997</v>
          </cell>
          <cell r="H84">
            <v>0</v>
          </cell>
          <cell r="AI84">
            <v>0.00015320047483746713</v>
          </cell>
          <cell r="AL84">
            <v>24108</v>
          </cell>
          <cell r="AM84">
            <v>5</v>
          </cell>
        </row>
        <row r="85">
          <cell r="F85">
            <v>26816</v>
          </cell>
          <cell r="G85">
            <v>101.779999</v>
          </cell>
          <cell r="H85">
            <v>0</v>
          </cell>
          <cell r="AI85">
            <v>-0.00987315049731241</v>
          </cell>
          <cell r="AL85">
            <v>24198</v>
          </cell>
          <cell r="AM85">
            <v>-1</v>
          </cell>
        </row>
        <row r="86">
          <cell r="F86">
            <v>26846</v>
          </cell>
          <cell r="G86">
            <v>106.669998</v>
          </cell>
          <cell r="H86">
            <v>0</v>
          </cell>
          <cell r="AI86">
            <v>-0.014472781081358743</v>
          </cell>
          <cell r="AL86">
            <v>24289</v>
          </cell>
          <cell r="AM86">
            <v>-2</v>
          </cell>
        </row>
        <row r="87">
          <cell r="F87">
            <v>26877</v>
          </cell>
          <cell r="G87">
            <v>105.150002</v>
          </cell>
          <cell r="H87">
            <v>0</v>
          </cell>
          <cell r="AI87">
            <v>-0.015378939210845877</v>
          </cell>
          <cell r="AL87">
            <v>24381</v>
          </cell>
          <cell r="AM87">
            <v>-3</v>
          </cell>
        </row>
        <row r="88">
          <cell r="F88">
            <v>26908</v>
          </cell>
          <cell r="G88">
            <v>108.410004</v>
          </cell>
          <cell r="H88">
            <v>0</v>
          </cell>
          <cell r="AI88">
            <v>-0.015799521054048693</v>
          </cell>
          <cell r="AL88">
            <v>24473</v>
          </cell>
          <cell r="AM88">
            <v>-4</v>
          </cell>
        </row>
        <row r="89">
          <cell r="F89">
            <v>26938</v>
          </cell>
          <cell r="G89">
            <v>107.690002</v>
          </cell>
          <cell r="H89">
            <v>0</v>
          </cell>
          <cell r="AI89">
            <v>-0.0028756365113604687</v>
          </cell>
          <cell r="AL89">
            <v>24563</v>
          </cell>
          <cell r="AM89">
            <v>-5</v>
          </cell>
        </row>
        <row r="90">
          <cell r="F90">
            <v>26969</v>
          </cell>
          <cell r="G90">
            <v>94.419998</v>
          </cell>
          <cell r="H90">
            <v>1</v>
          </cell>
          <cell r="AI90">
            <v>0.0010098939130720463</v>
          </cell>
          <cell r="AL90">
            <v>24654</v>
          </cell>
          <cell r="AM90">
            <v>1</v>
          </cell>
        </row>
        <row r="91">
          <cell r="F91">
            <v>26999</v>
          </cell>
          <cell r="G91">
            <v>99.800003</v>
          </cell>
          <cell r="H91">
            <v>1</v>
          </cell>
          <cell r="AI91">
            <v>-0.000676143281674646</v>
          </cell>
          <cell r="AL91">
            <v>24746</v>
          </cell>
          <cell r="AM91">
            <v>-1</v>
          </cell>
        </row>
        <row r="92">
          <cell r="F92">
            <v>27030</v>
          </cell>
          <cell r="G92">
            <v>96.57</v>
          </cell>
          <cell r="H92">
            <v>1</v>
          </cell>
          <cell r="AI92">
            <v>0.011743259698432373</v>
          </cell>
          <cell r="AL92">
            <v>24838</v>
          </cell>
          <cell r="AM92">
            <v>1</v>
          </cell>
        </row>
        <row r="93">
          <cell r="F93">
            <v>27061</v>
          </cell>
          <cell r="G93">
            <v>96.220001</v>
          </cell>
          <cell r="H93">
            <v>1</v>
          </cell>
          <cell r="AI93">
            <v>0.016704046216154067</v>
          </cell>
          <cell r="AL93">
            <v>24929</v>
          </cell>
          <cell r="AM93">
            <v>2</v>
          </cell>
        </row>
        <row r="94">
          <cell r="F94">
            <v>27089</v>
          </cell>
          <cell r="G94">
            <v>94.330002</v>
          </cell>
          <cell r="H94">
            <v>1</v>
          </cell>
          <cell r="AI94">
            <v>-0.0017890826197586307</v>
          </cell>
          <cell r="AL94">
            <v>25020</v>
          </cell>
          <cell r="AM94">
            <v>-1</v>
          </cell>
        </row>
        <row r="95">
          <cell r="F95">
            <v>27120</v>
          </cell>
          <cell r="G95">
            <v>92.089996</v>
          </cell>
          <cell r="H95">
            <v>1</v>
          </cell>
          <cell r="AI95">
            <v>-0.0037712432000400753</v>
          </cell>
          <cell r="AL95">
            <v>25112</v>
          </cell>
          <cell r="AM95">
            <v>-2</v>
          </cell>
        </row>
        <row r="96">
          <cell r="F96">
            <v>27150</v>
          </cell>
          <cell r="G96">
            <v>91.959999</v>
          </cell>
          <cell r="H96">
            <v>1</v>
          </cell>
          <cell r="AI96">
            <v>-0.004879610182741745</v>
          </cell>
          <cell r="AL96">
            <v>25204</v>
          </cell>
          <cell r="AM96">
            <v>-3</v>
          </cell>
        </row>
        <row r="97">
          <cell r="F97">
            <v>27181</v>
          </cell>
          <cell r="G97">
            <v>84.25</v>
          </cell>
          <cell r="H97">
            <v>1</v>
          </cell>
          <cell r="AI97">
            <v>-0.014044540975507003</v>
          </cell>
          <cell r="AL97">
            <v>25294</v>
          </cell>
          <cell r="AM97">
            <v>-4</v>
          </cell>
        </row>
        <row r="98">
          <cell r="F98">
            <v>27211</v>
          </cell>
          <cell r="G98">
            <v>78.75</v>
          </cell>
          <cell r="H98">
            <v>1</v>
          </cell>
          <cell r="AI98">
            <v>-0.0011706347789517402</v>
          </cell>
          <cell r="AL98">
            <v>25385</v>
          </cell>
          <cell r="AM98">
            <v>-5</v>
          </cell>
        </row>
        <row r="99">
          <cell r="F99">
            <v>27242</v>
          </cell>
          <cell r="G99">
            <v>70.870003</v>
          </cell>
          <cell r="H99">
            <v>1</v>
          </cell>
          <cell r="AI99">
            <v>-0.009034246031621063</v>
          </cell>
          <cell r="AL99">
            <v>25477</v>
          </cell>
          <cell r="AM99">
            <v>-6</v>
          </cell>
        </row>
        <row r="100">
          <cell r="F100">
            <v>27273</v>
          </cell>
          <cell r="G100">
            <v>62.279999</v>
          </cell>
          <cell r="H100">
            <v>1</v>
          </cell>
          <cell r="AI100">
            <v>-0.017217171059898062</v>
          </cell>
          <cell r="AL100">
            <v>25569</v>
          </cell>
          <cell r="AM100">
            <v>-7</v>
          </cell>
        </row>
        <row r="101">
          <cell r="F101">
            <v>27303</v>
          </cell>
          <cell r="G101">
            <v>73.900002</v>
          </cell>
          <cell r="H101">
            <v>1</v>
          </cell>
          <cell r="AI101">
            <v>-0.0016212144614846657</v>
          </cell>
          <cell r="AL101">
            <v>25659</v>
          </cell>
          <cell r="AM101">
            <v>-8</v>
          </cell>
        </row>
        <row r="102">
          <cell r="F102">
            <v>27334</v>
          </cell>
          <cell r="G102">
            <v>66.129997</v>
          </cell>
          <cell r="H102">
            <v>1</v>
          </cell>
          <cell r="AI102">
            <v>0.00259772447999862</v>
          </cell>
          <cell r="AL102">
            <v>25750</v>
          </cell>
          <cell r="AM102">
            <v>1</v>
          </cell>
        </row>
        <row r="103">
          <cell r="F103">
            <v>27364</v>
          </cell>
          <cell r="G103">
            <v>70.230003</v>
          </cell>
          <cell r="H103">
            <v>1</v>
          </cell>
          <cell r="AI103">
            <v>-0.005893000311399832</v>
          </cell>
          <cell r="AL103">
            <v>25842</v>
          </cell>
          <cell r="AM103">
            <v>-1</v>
          </cell>
        </row>
        <row r="104">
          <cell r="F104">
            <v>27395</v>
          </cell>
          <cell r="G104">
            <v>78.559998</v>
          </cell>
          <cell r="H104">
            <v>1</v>
          </cell>
          <cell r="AI104">
            <v>0.028639536058554182</v>
          </cell>
          <cell r="AL104">
            <v>25934</v>
          </cell>
          <cell r="AM104">
            <v>1</v>
          </cell>
        </row>
        <row r="105">
          <cell r="F105">
            <v>27426</v>
          </cell>
          <cell r="G105">
            <v>83.690002</v>
          </cell>
          <cell r="H105">
            <v>1</v>
          </cell>
          <cell r="AI105">
            <v>0.0040937840975681095</v>
          </cell>
          <cell r="AL105">
            <v>26024</v>
          </cell>
          <cell r="AM105">
            <v>2</v>
          </cell>
        </row>
        <row r="106">
          <cell r="F106">
            <v>27454</v>
          </cell>
          <cell r="G106">
            <v>81.510002</v>
          </cell>
          <cell r="H106">
            <v>1</v>
          </cell>
          <cell r="AI106">
            <v>-0.0010072531738838375</v>
          </cell>
          <cell r="AL106">
            <v>26115</v>
          </cell>
          <cell r="AM106">
            <v>-1</v>
          </cell>
        </row>
        <row r="107">
          <cell r="F107">
            <v>27485</v>
          </cell>
          <cell r="G107">
            <v>88.099998</v>
          </cell>
          <cell r="H107">
            <v>0</v>
          </cell>
          <cell r="AI107">
            <v>0.013613110275857876</v>
          </cell>
          <cell r="AL107">
            <v>26207</v>
          </cell>
          <cell r="AM107">
            <v>1</v>
          </cell>
        </row>
        <row r="108">
          <cell r="F108">
            <v>27515</v>
          </cell>
          <cell r="G108">
            <v>92.690002</v>
          </cell>
          <cell r="H108">
            <v>0</v>
          </cell>
          <cell r="AI108">
            <v>-0.008911368320152713</v>
          </cell>
          <cell r="AL108">
            <v>26299</v>
          </cell>
          <cell r="AM108">
            <v>-1</v>
          </cell>
        </row>
        <row r="109">
          <cell r="F109">
            <v>27546</v>
          </cell>
          <cell r="G109">
            <v>94.360001</v>
          </cell>
          <cell r="H109">
            <v>0</v>
          </cell>
          <cell r="AI109">
            <v>0.017791097641034703</v>
          </cell>
          <cell r="AL109">
            <v>26390</v>
          </cell>
          <cell r="AM109">
            <v>1</v>
          </cell>
        </row>
        <row r="110">
          <cell r="F110">
            <v>27576</v>
          </cell>
          <cell r="G110">
            <v>88.75</v>
          </cell>
          <cell r="H110">
            <v>0</v>
          </cell>
          <cell r="AI110">
            <v>0.0012674336924483054</v>
          </cell>
          <cell r="AL110">
            <v>26481</v>
          </cell>
          <cell r="AM110">
            <v>2</v>
          </cell>
        </row>
        <row r="111">
          <cell r="F111">
            <v>27607</v>
          </cell>
          <cell r="G111">
            <v>86.199997</v>
          </cell>
          <cell r="H111">
            <v>0</v>
          </cell>
          <cell r="AI111">
            <v>0.015125444855021764</v>
          </cell>
          <cell r="AL111">
            <v>26573</v>
          </cell>
          <cell r="AM111">
            <v>3</v>
          </cell>
        </row>
        <row r="112">
          <cell r="F112">
            <v>27638</v>
          </cell>
          <cell r="G112">
            <v>83.82</v>
          </cell>
          <cell r="H112">
            <v>0</v>
          </cell>
          <cell r="AI112">
            <v>0.006674249294879475</v>
          </cell>
          <cell r="AL112">
            <v>26665</v>
          </cell>
          <cell r="AM112">
            <v>4</v>
          </cell>
        </row>
        <row r="113">
          <cell r="F113">
            <v>27668</v>
          </cell>
          <cell r="G113">
            <v>89.550003</v>
          </cell>
          <cell r="H113">
            <v>0</v>
          </cell>
          <cell r="AI113">
            <v>-0.01242226728019502</v>
          </cell>
          <cell r="AL113">
            <v>26755</v>
          </cell>
          <cell r="AM113">
            <v>-1</v>
          </cell>
        </row>
        <row r="114">
          <cell r="F114">
            <v>27699</v>
          </cell>
          <cell r="G114">
            <v>87.839996</v>
          </cell>
          <cell r="H114">
            <v>0</v>
          </cell>
          <cell r="AI114">
            <v>-0.015485865179477143</v>
          </cell>
          <cell r="AL114">
            <v>26846</v>
          </cell>
          <cell r="AM114">
            <v>-2</v>
          </cell>
        </row>
        <row r="115">
          <cell r="F115">
            <v>27729</v>
          </cell>
          <cell r="G115">
            <v>90.190002</v>
          </cell>
          <cell r="H115">
            <v>0</v>
          </cell>
          <cell r="AI115">
            <v>-0.007473237847303471</v>
          </cell>
          <cell r="AL115">
            <v>26938</v>
          </cell>
          <cell r="AM115">
            <v>-3</v>
          </cell>
        </row>
        <row r="116">
          <cell r="F116">
            <v>27760</v>
          </cell>
          <cell r="G116">
            <v>100.389999</v>
          </cell>
          <cell r="H116">
            <v>0</v>
          </cell>
          <cell r="AI116">
            <v>-0.03384981371630724</v>
          </cell>
          <cell r="AL116">
            <v>27030</v>
          </cell>
          <cell r="AM116">
            <v>-4</v>
          </cell>
        </row>
        <row r="117">
          <cell r="F117">
            <v>27791</v>
          </cell>
          <cell r="G117">
            <v>98.919998</v>
          </cell>
          <cell r="H117">
            <v>0</v>
          </cell>
          <cell r="AI117">
            <v>-0.008471872948559778</v>
          </cell>
          <cell r="AL117">
            <v>27120</v>
          </cell>
          <cell r="AM117">
            <v>-5</v>
          </cell>
        </row>
        <row r="118">
          <cell r="F118">
            <v>27820</v>
          </cell>
          <cell r="G118">
            <v>102.239998</v>
          </cell>
          <cell r="H118">
            <v>0</v>
          </cell>
          <cell r="AI118">
            <v>-0.004205692409675166</v>
          </cell>
          <cell r="AL118">
            <v>27211</v>
          </cell>
          <cell r="AM118">
            <v>-6</v>
          </cell>
        </row>
        <row r="119">
          <cell r="F119">
            <v>27851</v>
          </cell>
          <cell r="G119">
            <v>101.160004</v>
          </cell>
          <cell r="H119">
            <v>0</v>
          </cell>
          <cell r="AI119">
            <v>-0.013164587555964835</v>
          </cell>
          <cell r="AL119">
            <v>27303</v>
          </cell>
          <cell r="AM119">
            <v>-7</v>
          </cell>
        </row>
        <row r="120">
          <cell r="F120">
            <v>27881</v>
          </cell>
          <cell r="G120">
            <v>100.129997</v>
          </cell>
          <cell r="H120">
            <v>0</v>
          </cell>
          <cell r="AI120">
            <v>-0.00353620100569485</v>
          </cell>
          <cell r="AL120">
            <v>27395</v>
          </cell>
          <cell r="AM120">
            <v>-8</v>
          </cell>
        </row>
        <row r="121">
          <cell r="F121">
            <v>27912</v>
          </cell>
          <cell r="G121">
            <v>103.589996</v>
          </cell>
          <cell r="H121">
            <v>0</v>
          </cell>
          <cell r="AI121">
            <v>0.004647984540768757</v>
          </cell>
          <cell r="AL121">
            <v>27485</v>
          </cell>
          <cell r="AM121">
            <v>1</v>
          </cell>
        </row>
        <row r="122">
          <cell r="F122">
            <v>27942</v>
          </cell>
          <cell r="G122">
            <v>103.849998</v>
          </cell>
          <cell r="H122">
            <v>0</v>
          </cell>
          <cell r="AI122">
            <v>0.02632943675298538</v>
          </cell>
          <cell r="AL122">
            <v>27576</v>
          </cell>
          <cell r="AM122">
            <v>2</v>
          </cell>
        </row>
        <row r="123">
          <cell r="F123">
            <v>27973</v>
          </cell>
          <cell r="G123">
            <v>103.919998</v>
          </cell>
          <cell r="H123">
            <v>0</v>
          </cell>
          <cell r="AI123">
            <v>0.017553162160669045</v>
          </cell>
          <cell r="AL123">
            <v>27668</v>
          </cell>
          <cell r="AM123">
            <v>3</v>
          </cell>
        </row>
        <row r="124">
          <cell r="F124">
            <v>28004</v>
          </cell>
          <cell r="G124">
            <v>105.239998</v>
          </cell>
          <cell r="H124">
            <v>0</v>
          </cell>
          <cell r="AI124">
            <v>0.03598387804861858</v>
          </cell>
          <cell r="AL124">
            <v>27760</v>
          </cell>
          <cell r="AM124">
            <v>4</v>
          </cell>
        </row>
        <row r="125">
          <cell r="F125">
            <v>28034</v>
          </cell>
          <cell r="G125">
            <v>102.410004</v>
          </cell>
          <cell r="H125">
            <v>0</v>
          </cell>
          <cell r="AI125">
            <v>0.00020185903240066416</v>
          </cell>
          <cell r="AL125">
            <v>27851</v>
          </cell>
          <cell r="AM125">
            <v>5</v>
          </cell>
        </row>
        <row r="126">
          <cell r="F126">
            <v>28065</v>
          </cell>
          <cell r="G126">
            <v>102.120003</v>
          </cell>
          <cell r="H126">
            <v>0</v>
          </cell>
          <cell r="AI126">
            <v>-0.012139416722773744</v>
          </cell>
          <cell r="AL126">
            <v>27942</v>
          </cell>
          <cell r="AM126">
            <v>-1</v>
          </cell>
        </row>
        <row r="127">
          <cell r="F127">
            <v>28095</v>
          </cell>
          <cell r="G127">
            <v>105.019997</v>
          </cell>
          <cell r="H127">
            <v>0</v>
          </cell>
          <cell r="AI127">
            <v>-0.006438180761215939</v>
          </cell>
          <cell r="AL127">
            <v>28034</v>
          </cell>
          <cell r="AM127">
            <v>-2</v>
          </cell>
        </row>
        <row r="128">
          <cell r="F128">
            <v>28126</v>
          </cell>
          <cell r="G128">
            <v>101.849998</v>
          </cell>
          <cell r="H128">
            <v>0</v>
          </cell>
          <cell r="AI128">
            <v>-0.010888342052503441</v>
          </cell>
          <cell r="AL128">
            <v>28126</v>
          </cell>
          <cell r="AM128">
            <v>-3</v>
          </cell>
        </row>
        <row r="129">
          <cell r="F129">
            <v>28157</v>
          </cell>
          <cell r="G129">
            <v>100.879997</v>
          </cell>
          <cell r="H129">
            <v>0</v>
          </cell>
          <cell r="AI129">
            <v>0.012403608141022593</v>
          </cell>
          <cell r="AL129">
            <v>28216</v>
          </cell>
          <cell r="AM129">
            <v>1</v>
          </cell>
        </row>
        <row r="130">
          <cell r="F130">
            <v>28185</v>
          </cell>
          <cell r="G130">
            <v>98.419998</v>
          </cell>
          <cell r="H130">
            <v>0</v>
          </cell>
          <cell r="AI130">
            <v>0.013045527385699751</v>
          </cell>
          <cell r="AL130">
            <v>28307</v>
          </cell>
          <cell r="AM130">
            <v>2</v>
          </cell>
        </row>
        <row r="131">
          <cell r="F131">
            <v>28216</v>
          </cell>
          <cell r="G131">
            <v>100.110001</v>
          </cell>
          <cell r="H131">
            <v>0</v>
          </cell>
          <cell r="AI131">
            <v>-0.007588623721823007</v>
          </cell>
          <cell r="AL131">
            <v>28399</v>
          </cell>
          <cell r="AM131">
            <v>-1</v>
          </cell>
        </row>
        <row r="132">
          <cell r="F132">
            <v>28246</v>
          </cell>
          <cell r="G132">
            <v>96.739998</v>
          </cell>
          <cell r="H132">
            <v>0</v>
          </cell>
          <cell r="AI132">
            <v>-0.008949600053045126</v>
          </cell>
          <cell r="AL132">
            <v>28491</v>
          </cell>
          <cell r="AM132">
            <v>-2</v>
          </cell>
        </row>
        <row r="133">
          <cell r="F133">
            <v>28277</v>
          </cell>
          <cell r="G133">
            <v>100.480003</v>
          </cell>
          <cell r="H133">
            <v>0</v>
          </cell>
          <cell r="AI133">
            <v>0.019610698748679933</v>
          </cell>
          <cell r="AL133">
            <v>28581</v>
          </cell>
          <cell r="AM133">
            <v>1</v>
          </cell>
        </row>
        <row r="134">
          <cell r="F134">
            <v>28307</v>
          </cell>
          <cell r="G134">
            <v>98.739998</v>
          </cell>
          <cell r="H134">
            <v>0</v>
          </cell>
          <cell r="AI134">
            <v>-0.008323630286688921</v>
          </cell>
          <cell r="AL134">
            <v>28672</v>
          </cell>
          <cell r="AM134">
            <v>-1</v>
          </cell>
        </row>
        <row r="135">
          <cell r="F135">
            <v>28338</v>
          </cell>
          <cell r="G135">
            <v>96.830002</v>
          </cell>
          <cell r="H135">
            <v>0</v>
          </cell>
          <cell r="AI135">
            <v>0.014123244963191173</v>
          </cell>
          <cell r="AL135">
            <v>28764</v>
          </cell>
          <cell r="AM135">
            <v>1</v>
          </cell>
        </row>
        <row r="136">
          <cell r="F136">
            <v>28369</v>
          </cell>
          <cell r="G136">
            <v>96.050003</v>
          </cell>
          <cell r="H136">
            <v>0</v>
          </cell>
          <cell r="AI136">
            <v>-0.0014820196987714862</v>
          </cell>
          <cell r="AL136">
            <v>28856</v>
          </cell>
          <cell r="AM136">
            <v>-1</v>
          </cell>
        </row>
        <row r="137">
          <cell r="F137">
            <v>28399</v>
          </cell>
          <cell r="G137">
            <v>90.760002</v>
          </cell>
          <cell r="H137">
            <v>0</v>
          </cell>
          <cell r="AI137">
            <v>-0.038530289169936616</v>
          </cell>
          <cell r="AL137">
            <v>28946</v>
          </cell>
          <cell r="AM137">
            <v>-2</v>
          </cell>
        </row>
        <row r="138">
          <cell r="F138">
            <v>28430</v>
          </cell>
          <cell r="G138">
            <v>94.690002</v>
          </cell>
          <cell r="H138">
            <v>0</v>
          </cell>
          <cell r="AI138">
            <v>-0.0026694352990768166</v>
          </cell>
          <cell r="AL138">
            <v>29037</v>
          </cell>
          <cell r="AM138">
            <v>-3</v>
          </cell>
        </row>
        <row r="139">
          <cell r="F139">
            <v>28460</v>
          </cell>
          <cell r="G139">
            <v>92.739998</v>
          </cell>
          <cell r="H139">
            <v>0</v>
          </cell>
          <cell r="AI139">
            <v>-0.011053626859894194</v>
          </cell>
          <cell r="AL139">
            <v>29129</v>
          </cell>
          <cell r="AM139">
            <v>-4</v>
          </cell>
        </row>
        <row r="140">
          <cell r="F140">
            <v>28491</v>
          </cell>
          <cell r="G140">
            <v>90.129997</v>
          </cell>
          <cell r="H140">
            <v>0</v>
          </cell>
          <cell r="AI140">
            <v>0.0013621743543617004</v>
          </cell>
          <cell r="AL140">
            <v>29221</v>
          </cell>
          <cell r="AM140">
            <v>1</v>
          </cell>
        </row>
        <row r="141">
          <cell r="F141">
            <v>28522</v>
          </cell>
          <cell r="G141">
            <v>87.32</v>
          </cell>
          <cell r="H141">
            <v>0</v>
          </cell>
          <cell r="AI141">
            <v>-0.021958518408103256</v>
          </cell>
          <cell r="AL141">
            <v>29312</v>
          </cell>
          <cell r="AM141">
            <v>-1</v>
          </cell>
        </row>
        <row r="142">
          <cell r="F142">
            <v>28550</v>
          </cell>
          <cell r="G142">
            <v>89.790001</v>
          </cell>
          <cell r="H142">
            <v>0</v>
          </cell>
          <cell r="AI142">
            <v>-0.008487381291360951</v>
          </cell>
          <cell r="AL142">
            <v>29403</v>
          </cell>
          <cell r="AM142">
            <v>-2</v>
          </cell>
        </row>
        <row r="143">
          <cell r="F143">
            <v>28581</v>
          </cell>
          <cell r="G143">
            <v>95.93</v>
          </cell>
          <cell r="H143">
            <v>0</v>
          </cell>
          <cell r="AI143">
            <v>0.01584666656647893</v>
          </cell>
          <cell r="AL143">
            <v>29495</v>
          </cell>
          <cell r="AM143">
            <v>1</v>
          </cell>
        </row>
        <row r="144">
          <cell r="F144">
            <v>28611</v>
          </cell>
          <cell r="G144">
            <v>97.349998</v>
          </cell>
          <cell r="H144">
            <v>0</v>
          </cell>
          <cell r="AI144">
            <v>0.016391236578184087</v>
          </cell>
          <cell r="AL144">
            <v>29587</v>
          </cell>
          <cell r="AM144">
            <v>2</v>
          </cell>
        </row>
        <row r="145">
          <cell r="F145">
            <v>28642</v>
          </cell>
          <cell r="G145">
            <v>94.32</v>
          </cell>
          <cell r="H145">
            <v>0</v>
          </cell>
          <cell r="AI145">
            <v>0.013687108083635824</v>
          </cell>
          <cell r="AL145">
            <v>29677</v>
          </cell>
          <cell r="AM145">
            <v>3</v>
          </cell>
        </row>
        <row r="146">
          <cell r="F146">
            <v>28672</v>
          </cell>
          <cell r="G146">
            <v>103.510002</v>
          </cell>
          <cell r="H146">
            <v>0</v>
          </cell>
          <cell r="AI146">
            <v>0.013570649392290468</v>
          </cell>
          <cell r="AL146">
            <v>29768</v>
          </cell>
          <cell r="AM146">
            <v>4</v>
          </cell>
        </row>
        <row r="147">
          <cell r="F147">
            <v>28703</v>
          </cell>
          <cell r="G147">
            <v>103.290001</v>
          </cell>
          <cell r="H147">
            <v>0</v>
          </cell>
          <cell r="AI147">
            <v>-0.03025844778250142</v>
          </cell>
          <cell r="AL147">
            <v>29860</v>
          </cell>
          <cell r="AM147">
            <v>-1</v>
          </cell>
        </row>
        <row r="148">
          <cell r="F148">
            <v>28734</v>
          </cell>
          <cell r="G148">
            <v>103.269997</v>
          </cell>
          <cell r="H148">
            <v>0</v>
          </cell>
          <cell r="AI148">
            <v>-0.03490254907275092</v>
          </cell>
          <cell r="AL148">
            <v>29952</v>
          </cell>
          <cell r="AM148">
            <v>-2</v>
          </cell>
        </row>
        <row r="149">
          <cell r="F149">
            <v>28764</v>
          </cell>
          <cell r="G149">
            <v>95.610001</v>
          </cell>
          <cell r="H149">
            <v>0</v>
          </cell>
          <cell r="AI149">
            <v>0.011797933433702723</v>
          </cell>
          <cell r="AL149">
            <v>30042</v>
          </cell>
          <cell r="AM149">
            <v>1</v>
          </cell>
        </row>
        <row r="150">
          <cell r="F150">
            <v>28795</v>
          </cell>
          <cell r="G150">
            <v>94.699997</v>
          </cell>
          <cell r="H150">
            <v>0</v>
          </cell>
          <cell r="AI150">
            <v>-0.015453488516333436</v>
          </cell>
          <cell r="AL150">
            <v>30133</v>
          </cell>
          <cell r="AM150">
            <v>-1</v>
          </cell>
        </row>
        <row r="151">
          <cell r="F151">
            <v>28825</v>
          </cell>
          <cell r="G151">
            <v>98.580002</v>
          </cell>
          <cell r="H151">
            <v>0</v>
          </cell>
          <cell r="AI151">
            <v>0.01112743878732314</v>
          </cell>
          <cell r="AL151">
            <v>30225</v>
          </cell>
          <cell r="AM151">
            <v>1</v>
          </cell>
        </row>
        <row r="152">
          <cell r="F152">
            <v>28856</v>
          </cell>
          <cell r="G152">
            <v>99.959999</v>
          </cell>
          <cell r="H152">
            <v>0</v>
          </cell>
          <cell r="AI152">
            <v>0.02874614515943441</v>
          </cell>
          <cell r="AL152">
            <v>30317</v>
          </cell>
          <cell r="AM152">
            <v>2</v>
          </cell>
        </row>
        <row r="153">
          <cell r="F153">
            <v>28887</v>
          </cell>
          <cell r="G153">
            <v>96.900002</v>
          </cell>
          <cell r="H153">
            <v>0</v>
          </cell>
          <cell r="AI153">
            <v>0.018370722798003225</v>
          </cell>
          <cell r="AL153">
            <v>30407</v>
          </cell>
          <cell r="AM153">
            <v>3</v>
          </cell>
        </row>
        <row r="154">
          <cell r="F154">
            <v>28915</v>
          </cell>
          <cell r="G154">
            <v>103.260002</v>
          </cell>
          <cell r="H154">
            <v>0</v>
          </cell>
          <cell r="AI154">
            <v>0.02468637205369606</v>
          </cell>
          <cell r="AL154">
            <v>30498</v>
          </cell>
          <cell r="AM154">
            <v>4</v>
          </cell>
        </row>
        <row r="155">
          <cell r="F155">
            <v>28946</v>
          </cell>
          <cell r="G155">
            <v>101.809998</v>
          </cell>
          <cell r="H155">
            <v>0</v>
          </cell>
          <cell r="AI155">
            <v>0.02162811368546591</v>
          </cell>
          <cell r="AL155">
            <v>30590</v>
          </cell>
          <cell r="AM155">
            <v>5</v>
          </cell>
        </row>
        <row r="156">
          <cell r="F156">
            <v>28976</v>
          </cell>
          <cell r="G156">
            <v>99.080002</v>
          </cell>
          <cell r="H156">
            <v>0</v>
          </cell>
          <cell r="AI156">
            <v>0.006782926132202105</v>
          </cell>
          <cell r="AL156">
            <v>30682</v>
          </cell>
          <cell r="AM156">
            <v>6</v>
          </cell>
        </row>
        <row r="157">
          <cell r="F157">
            <v>29007</v>
          </cell>
          <cell r="G157">
            <v>102.43</v>
          </cell>
          <cell r="H157">
            <v>0</v>
          </cell>
          <cell r="AI157">
            <v>-0.005815732463079426</v>
          </cell>
          <cell r="AL157">
            <v>30773</v>
          </cell>
          <cell r="AM157">
            <v>-1</v>
          </cell>
        </row>
        <row r="158">
          <cell r="F158">
            <v>29037</v>
          </cell>
          <cell r="G158">
            <v>104.099998</v>
          </cell>
          <cell r="H158">
            <v>0</v>
          </cell>
          <cell r="AI158">
            <v>-0.01095863847899814</v>
          </cell>
          <cell r="AL158">
            <v>30864</v>
          </cell>
          <cell r="AM158">
            <v>-2</v>
          </cell>
        </row>
        <row r="159">
          <cell r="F159">
            <v>29068</v>
          </cell>
          <cell r="G159">
            <v>106.849998</v>
          </cell>
          <cell r="H159">
            <v>0</v>
          </cell>
          <cell r="AI159">
            <v>-0.013250335993091777</v>
          </cell>
          <cell r="AL159">
            <v>30956</v>
          </cell>
          <cell r="AM159">
            <v>-3</v>
          </cell>
        </row>
        <row r="160">
          <cell r="F160">
            <v>29099</v>
          </cell>
          <cell r="G160">
            <v>110.169998</v>
          </cell>
          <cell r="H160">
            <v>0</v>
          </cell>
          <cell r="AI160">
            <v>-0.010206904232705538</v>
          </cell>
          <cell r="AL160">
            <v>31048</v>
          </cell>
          <cell r="AM160">
            <v>-4</v>
          </cell>
        </row>
        <row r="161">
          <cell r="F161">
            <v>29129</v>
          </cell>
          <cell r="G161">
            <v>102.57</v>
          </cell>
          <cell r="H161">
            <v>0</v>
          </cell>
          <cell r="AI161">
            <v>-0.008708855340169963</v>
          </cell>
          <cell r="AL161">
            <v>31138</v>
          </cell>
          <cell r="AM161">
            <v>-5</v>
          </cell>
        </row>
        <row r="162">
          <cell r="F162">
            <v>29160</v>
          </cell>
          <cell r="G162">
            <v>108</v>
          </cell>
          <cell r="H162">
            <v>0</v>
          </cell>
          <cell r="AI162">
            <v>0.0057823012641482485</v>
          </cell>
          <cell r="AL162">
            <v>31229</v>
          </cell>
          <cell r="AM162">
            <v>1</v>
          </cell>
        </row>
        <row r="163">
          <cell r="F163">
            <v>29190</v>
          </cell>
          <cell r="G163">
            <v>105.220001</v>
          </cell>
          <cell r="H163">
            <v>0</v>
          </cell>
          <cell r="AI163">
            <v>-0.0008021871944237091</v>
          </cell>
          <cell r="AL163">
            <v>31321</v>
          </cell>
          <cell r="AM163">
            <v>-1</v>
          </cell>
        </row>
        <row r="164">
          <cell r="F164">
            <v>29221</v>
          </cell>
          <cell r="G164">
            <v>114.160004</v>
          </cell>
          <cell r="H164">
            <v>1</v>
          </cell>
          <cell r="AI164">
            <v>-0.0003671527817639131</v>
          </cell>
          <cell r="AL164">
            <v>31413</v>
          </cell>
          <cell r="AM164">
            <v>-2</v>
          </cell>
        </row>
        <row r="165">
          <cell r="F165">
            <v>29252</v>
          </cell>
          <cell r="G165">
            <v>108.650002</v>
          </cell>
          <cell r="H165">
            <v>1</v>
          </cell>
          <cell r="AI165">
            <v>-0.004439909524020846</v>
          </cell>
          <cell r="AL165">
            <v>31503</v>
          </cell>
          <cell r="AM165">
            <v>-3</v>
          </cell>
        </row>
        <row r="166">
          <cell r="F166">
            <v>29281</v>
          </cell>
          <cell r="G166">
            <v>102.150002</v>
          </cell>
          <cell r="H166">
            <v>1</v>
          </cell>
          <cell r="AI166">
            <v>-0.005823016176070617</v>
          </cell>
          <cell r="AL166">
            <v>31594</v>
          </cell>
          <cell r="AM166">
            <v>-4</v>
          </cell>
        </row>
        <row r="167">
          <cell r="F167">
            <v>29312</v>
          </cell>
          <cell r="G167">
            <v>105.459999</v>
          </cell>
          <cell r="H167">
            <v>1</v>
          </cell>
          <cell r="AI167">
            <v>-0.0021107971556448835</v>
          </cell>
          <cell r="AL167">
            <v>31686</v>
          </cell>
          <cell r="AM167">
            <v>-5</v>
          </cell>
        </row>
        <row r="168">
          <cell r="F168">
            <v>29342</v>
          </cell>
          <cell r="G168">
            <v>112.779999</v>
          </cell>
          <cell r="H168">
            <v>1</v>
          </cell>
          <cell r="AI168">
            <v>-0.0019201695185917522</v>
          </cell>
          <cell r="AL168">
            <v>31778</v>
          </cell>
          <cell r="AM168">
            <v>-6</v>
          </cell>
        </row>
        <row r="169">
          <cell r="F169">
            <v>29373</v>
          </cell>
          <cell r="G169">
            <v>117.459999</v>
          </cell>
          <cell r="H169">
            <v>1</v>
          </cell>
          <cell r="AI169">
            <v>0.00642690670298296</v>
          </cell>
          <cell r="AL169">
            <v>31868</v>
          </cell>
          <cell r="AM169">
            <v>1</v>
          </cell>
        </row>
        <row r="170">
          <cell r="F170">
            <v>29403</v>
          </cell>
          <cell r="G170">
            <v>121.669998</v>
          </cell>
          <cell r="H170">
            <v>1</v>
          </cell>
          <cell r="AI170">
            <v>-0.0009154767189856194</v>
          </cell>
          <cell r="AL170">
            <v>31959</v>
          </cell>
          <cell r="AM170">
            <v>-1</v>
          </cell>
        </row>
        <row r="171">
          <cell r="F171">
            <v>29434</v>
          </cell>
          <cell r="G171">
            <v>125.419998</v>
          </cell>
          <cell r="H171">
            <v>0</v>
          </cell>
          <cell r="AI171">
            <v>0.012120204919458422</v>
          </cell>
          <cell r="AL171">
            <v>32051</v>
          </cell>
          <cell r="AM171">
            <v>1</v>
          </cell>
        </row>
        <row r="172">
          <cell r="F172">
            <v>29465</v>
          </cell>
          <cell r="G172">
            <v>128.089996</v>
          </cell>
          <cell r="H172">
            <v>0</v>
          </cell>
          <cell r="AI172">
            <v>-0.0023701618127056623</v>
          </cell>
          <cell r="AL172">
            <v>32143</v>
          </cell>
          <cell r="AM172">
            <v>-1</v>
          </cell>
        </row>
        <row r="173">
          <cell r="F173">
            <v>29495</v>
          </cell>
          <cell r="G173">
            <v>128.910004</v>
          </cell>
          <cell r="H173">
            <v>0</v>
          </cell>
          <cell r="AI173">
            <v>0.002423230240849783</v>
          </cell>
          <cell r="AL173">
            <v>32234</v>
          </cell>
          <cell r="AM173">
            <v>1</v>
          </cell>
        </row>
        <row r="174">
          <cell r="F174">
            <v>29526</v>
          </cell>
          <cell r="G174">
            <v>136.479996</v>
          </cell>
          <cell r="H174">
            <v>0</v>
          </cell>
          <cell r="AI174">
            <v>-0.0029178409298427077</v>
          </cell>
          <cell r="AL174">
            <v>32325</v>
          </cell>
          <cell r="AM174">
            <v>-1</v>
          </cell>
        </row>
        <row r="175">
          <cell r="F175">
            <v>29556</v>
          </cell>
          <cell r="G175">
            <v>135.759995</v>
          </cell>
          <cell r="H175">
            <v>0</v>
          </cell>
          <cell r="AI175">
            <v>-0.003939167740642846</v>
          </cell>
          <cell r="AL175">
            <v>32417</v>
          </cell>
          <cell r="AM175">
            <v>-2</v>
          </cell>
        </row>
        <row r="176">
          <cell r="F176">
            <v>29587</v>
          </cell>
          <cell r="G176">
            <v>129.630005</v>
          </cell>
          <cell r="H176">
            <v>0</v>
          </cell>
          <cell r="AI176">
            <v>0.0051630244839859785</v>
          </cell>
          <cell r="AL176">
            <v>32509</v>
          </cell>
          <cell r="AM176">
            <v>1</v>
          </cell>
        </row>
        <row r="177">
          <cell r="F177">
            <v>29618</v>
          </cell>
          <cell r="G177">
            <v>129.929993</v>
          </cell>
          <cell r="H177">
            <v>0</v>
          </cell>
          <cell r="AI177">
            <v>-0.005669091836328688</v>
          </cell>
          <cell r="AL177">
            <v>32599</v>
          </cell>
          <cell r="AM177">
            <v>-1</v>
          </cell>
        </row>
        <row r="178">
          <cell r="F178">
            <v>29646</v>
          </cell>
          <cell r="G178">
            <v>136.320007</v>
          </cell>
          <cell r="H178">
            <v>0</v>
          </cell>
          <cell r="AI178">
            <v>0.0015982354977037705</v>
          </cell>
          <cell r="AL178">
            <v>32690</v>
          </cell>
          <cell r="AM178">
            <v>1</v>
          </cell>
        </row>
        <row r="179">
          <cell r="F179">
            <v>29677</v>
          </cell>
          <cell r="G179">
            <v>132.809998</v>
          </cell>
          <cell r="H179">
            <v>0</v>
          </cell>
          <cell r="AI179">
            <v>-0.011643093899599055</v>
          </cell>
          <cell r="AL179">
            <v>32782</v>
          </cell>
          <cell r="AM179">
            <v>-1</v>
          </cell>
        </row>
        <row r="180">
          <cell r="F180">
            <v>29707</v>
          </cell>
          <cell r="G180">
            <v>130.960007</v>
          </cell>
          <cell r="H180">
            <v>0</v>
          </cell>
          <cell r="AI180">
            <v>0.0007749052301810888</v>
          </cell>
          <cell r="AL180">
            <v>32874</v>
          </cell>
          <cell r="AM180">
            <v>1</v>
          </cell>
        </row>
        <row r="181">
          <cell r="F181">
            <v>29738</v>
          </cell>
          <cell r="G181">
            <v>128.639999</v>
          </cell>
          <cell r="H181">
            <v>0</v>
          </cell>
          <cell r="AI181">
            <v>-0.004085380442946374</v>
          </cell>
          <cell r="AL181">
            <v>32964</v>
          </cell>
          <cell r="AM181">
            <v>-1</v>
          </cell>
        </row>
        <row r="182">
          <cell r="F182">
            <v>29768</v>
          </cell>
          <cell r="G182">
            <v>132.639999</v>
          </cell>
          <cell r="H182">
            <v>1</v>
          </cell>
          <cell r="AI182">
            <v>-0.0068554934805746814</v>
          </cell>
          <cell r="AL182">
            <v>33055</v>
          </cell>
          <cell r="AM182">
            <v>-2</v>
          </cell>
        </row>
        <row r="183">
          <cell r="F183">
            <v>29799</v>
          </cell>
          <cell r="G183">
            <v>121.239998</v>
          </cell>
          <cell r="H183">
            <v>1</v>
          </cell>
          <cell r="AI183">
            <v>-0.011243383408422902</v>
          </cell>
          <cell r="AL183">
            <v>33147</v>
          </cell>
          <cell r="AM183">
            <v>-3</v>
          </cell>
        </row>
        <row r="184">
          <cell r="F184">
            <v>29830</v>
          </cell>
          <cell r="G184">
            <v>117.080002</v>
          </cell>
          <cell r="H184">
            <v>1</v>
          </cell>
          <cell r="AI184">
            <v>-0.01553071029945352</v>
          </cell>
          <cell r="AL184">
            <v>33239</v>
          </cell>
          <cell r="AM184">
            <v>-4</v>
          </cell>
        </row>
        <row r="185">
          <cell r="F185">
            <v>29860</v>
          </cell>
          <cell r="G185">
            <v>123.540001</v>
          </cell>
          <cell r="H185">
            <v>1</v>
          </cell>
          <cell r="AI185">
            <v>0.004113572480876182</v>
          </cell>
          <cell r="AL185">
            <v>33329</v>
          </cell>
          <cell r="AM185">
            <v>1</v>
          </cell>
        </row>
        <row r="186">
          <cell r="F186">
            <v>29891</v>
          </cell>
          <cell r="G186">
            <v>125.120003</v>
          </cell>
          <cell r="H186">
            <v>1</v>
          </cell>
          <cell r="AI186">
            <v>0.004361192844371753</v>
          </cell>
          <cell r="AL186">
            <v>33420</v>
          </cell>
          <cell r="AM186">
            <v>2</v>
          </cell>
        </row>
        <row r="187">
          <cell r="F187">
            <v>29921</v>
          </cell>
          <cell r="G187">
            <v>122.550003</v>
          </cell>
          <cell r="H187">
            <v>1</v>
          </cell>
          <cell r="AI187">
            <v>0.012691389619783555</v>
          </cell>
          <cell r="AL187">
            <v>33512</v>
          </cell>
          <cell r="AM187">
            <v>3</v>
          </cell>
        </row>
        <row r="188">
          <cell r="F188">
            <v>29952</v>
          </cell>
          <cell r="G188">
            <v>116.419998</v>
          </cell>
          <cell r="H188">
            <v>1</v>
          </cell>
          <cell r="AI188">
            <v>0.016922321597826473</v>
          </cell>
          <cell r="AL188">
            <v>33604</v>
          </cell>
          <cell r="AM188">
            <v>4</v>
          </cell>
        </row>
        <row r="189">
          <cell r="F189">
            <v>29983</v>
          </cell>
          <cell r="G189">
            <v>109.879997</v>
          </cell>
          <cell r="H189">
            <v>1</v>
          </cell>
          <cell r="AI189">
            <v>0.0031091866760888376</v>
          </cell>
          <cell r="AL189">
            <v>33695</v>
          </cell>
          <cell r="AM189">
            <v>5</v>
          </cell>
        </row>
        <row r="190">
          <cell r="F190">
            <v>30011</v>
          </cell>
          <cell r="G190">
            <v>113.790001</v>
          </cell>
          <cell r="H190">
            <v>1</v>
          </cell>
          <cell r="AI190">
            <v>0.0049577841873378325</v>
          </cell>
          <cell r="AL190">
            <v>33786</v>
          </cell>
          <cell r="AM190">
            <v>6</v>
          </cell>
        </row>
        <row r="191">
          <cell r="F191">
            <v>30042</v>
          </cell>
          <cell r="G191">
            <v>118.68</v>
          </cell>
          <cell r="H191">
            <v>1</v>
          </cell>
          <cell r="AI191">
            <v>0.007176270352671876</v>
          </cell>
          <cell r="AL191">
            <v>33878</v>
          </cell>
          <cell r="AM191">
            <v>7</v>
          </cell>
        </row>
        <row r="192">
          <cell r="F192">
            <v>30072</v>
          </cell>
          <cell r="G192">
            <v>111.860001</v>
          </cell>
          <cell r="H192">
            <v>1</v>
          </cell>
          <cell r="AI192">
            <v>-0.010620672353120364</v>
          </cell>
          <cell r="AL192">
            <v>33970</v>
          </cell>
          <cell r="AM192">
            <v>-1</v>
          </cell>
        </row>
        <row r="193">
          <cell r="F193">
            <v>30103</v>
          </cell>
          <cell r="G193">
            <v>108.709999</v>
          </cell>
          <cell r="H193">
            <v>1</v>
          </cell>
          <cell r="AI193">
            <v>-0.005130393278538037</v>
          </cell>
          <cell r="AL193">
            <v>34060</v>
          </cell>
          <cell r="AM193">
            <v>-2</v>
          </cell>
        </row>
        <row r="194">
          <cell r="F194">
            <v>30133</v>
          </cell>
          <cell r="G194">
            <v>105.160004</v>
          </cell>
          <cell r="H194">
            <v>1</v>
          </cell>
          <cell r="AI194">
            <v>-0.005201635807712712</v>
          </cell>
          <cell r="AL194">
            <v>34151</v>
          </cell>
          <cell r="AM194">
            <v>-3</v>
          </cell>
        </row>
        <row r="195">
          <cell r="F195">
            <v>30164</v>
          </cell>
          <cell r="G195">
            <v>120.290001</v>
          </cell>
          <cell r="H195">
            <v>1</v>
          </cell>
          <cell r="AI195">
            <v>0.003208524740208496</v>
          </cell>
          <cell r="AL195">
            <v>34243</v>
          </cell>
          <cell r="AM195">
            <v>1</v>
          </cell>
        </row>
        <row r="196">
          <cell r="F196">
            <v>30195</v>
          </cell>
          <cell r="G196">
            <v>120.419998</v>
          </cell>
          <cell r="H196">
            <v>1</v>
          </cell>
          <cell r="AI196">
            <v>0.008223812300028666</v>
          </cell>
          <cell r="AL196">
            <v>34335</v>
          </cell>
          <cell r="AM196">
            <v>2</v>
          </cell>
        </row>
        <row r="197">
          <cell r="F197">
            <v>30225</v>
          </cell>
          <cell r="G197">
            <v>141.850006</v>
          </cell>
          <cell r="H197">
            <v>1</v>
          </cell>
          <cell r="AI197">
            <v>0.007945072203003889</v>
          </cell>
          <cell r="AL197">
            <v>34425</v>
          </cell>
          <cell r="AM197">
            <v>3</v>
          </cell>
        </row>
        <row r="198">
          <cell r="F198">
            <v>30256</v>
          </cell>
          <cell r="G198">
            <v>138.820007</v>
          </cell>
          <cell r="H198">
            <v>1</v>
          </cell>
          <cell r="AI198">
            <v>0.0011119943821020772</v>
          </cell>
          <cell r="AL198">
            <v>34516</v>
          </cell>
          <cell r="AM198">
            <v>4</v>
          </cell>
        </row>
        <row r="199">
          <cell r="F199">
            <v>30286</v>
          </cell>
          <cell r="G199">
            <v>145.270004</v>
          </cell>
          <cell r="H199">
            <v>0</v>
          </cell>
          <cell r="AI199">
            <v>-0.0022089048301969783</v>
          </cell>
          <cell r="AL199">
            <v>34608</v>
          </cell>
          <cell r="AM199">
            <v>-1</v>
          </cell>
        </row>
        <row r="200">
          <cell r="F200">
            <v>30317</v>
          </cell>
          <cell r="G200">
            <v>144.259995</v>
          </cell>
          <cell r="H200">
            <v>0</v>
          </cell>
          <cell r="AI200">
            <v>-0.00634633656717809</v>
          </cell>
          <cell r="AL200">
            <v>34700</v>
          </cell>
          <cell r="AM200">
            <v>-2</v>
          </cell>
        </row>
        <row r="201">
          <cell r="F201">
            <v>30348</v>
          </cell>
          <cell r="G201">
            <v>153.479996</v>
          </cell>
          <cell r="H201">
            <v>0</v>
          </cell>
          <cell r="AI201">
            <v>-0.010788709905860783</v>
          </cell>
          <cell r="AL201">
            <v>34790</v>
          </cell>
          <cell r="AM201">
            <v>-3</v>
          </cell>
        </row>
        <row r="202">
          <cell r="F202">
            <v>30376</v>
          </cell>
          <cell r="G202">
            <v>152.960007</v>
          </cell>
          <cell r="H202">
            <v>0</v>
          </cell>
          <cell r="AI202">
            <v>0.002709723079874937</v>
          </cell>
          <cell r="AL202">
            <v>34881</v>
          </cell>
          <cell r="AM202">
            <v>1</v>
          </cell>
        </row>
        <row r="203">
          <cell r="F203">
            <v>30407</v>
          </cell>
          <cell r="G203">
            <v>164.279999</v>
          </cell>
          <cell r="H203">
            <v>0</v>
          </cell>
          <cell r="AI203">
            <v>-0.004735494742451385</v>
          </cell>
          <cell r="AL203">
            <v>34973</v>
          </cell>
          <cell r="AM203">
            <v>-1</v>
          </cell>
        </row>
        <row r="204">
          <cell r="F204">
            <v>30437</v>
          </cell>
          <cell r="G204">
            <v>163.979996</v>
          </cell>
          <cell r="H204">
            <v>0</v>
          </cell>
          <cell r="AI204">
            <v>0.004014374657361319</v>
          </cell>
          <cell r="AL204">
            <v>35065</v>
          </cell>
          <cell r="AM204">
            <v>1</v>
          </cell>
        </row>
        <row r="205">
          <cell r="F205">
            <v>30468</v>
          </cell>
          <cell r="G205">
            <v>167.639999</v>
          </cell>
          <cell r="H205">
            <v>0</v>
          </cell>
          <cell r="AI205">
            <v>0.01400949344946345</v>
          </cell>
          <cell r="AL205">
            <v>35156</v>
          </cell>
          <cell r="AM205">
            <v>2</v>
          </cell>
        </row>
        <row r="206">
          <cell r="F206">
            <v>30498</v>
          </cell>
          <cell r="G206">
            <v>161.330002</v>
          </cell>
          <cell r="H206">
            <v>0</v>
          </cell>
          <cell r="AI206">
            <v>0.0004776105828729893</v>
          </cell>
          <cell r="AL206">
            <v>35247</v>
          </cell>
          <cell r="AM206">
            <v>3</v>
          </cell>
        </row>
        <row r="207">
          <cell r="F207">
            <v>30529</v>
          </cell>
          <cell r="G207">
            <v>164.229996</v>
          </cell>
          <cell r="H207">
            <v>0</v>
          </cell>
          <cell r="AI207">
            <v>0.0037139260763727755</v>
          </cell>
          <cell r="AL207">
            <v>35339</v>
          </cell>
          <cell r="AM207">
            <v>4</v>
          </cell>
        </row>
        <row r="208">
          <cell r="F208">
            <v>30560</v>
          </cell>
          <cell r="G208">
            <v>170.279999</v>
          </cell>
          <cell r="H208">
            <v>0</v>
          </cell>
          <cell r="AI208">
            <v>-0.0010715071367750628</v>
          </cell>
          <cell r="AL208">
            <v>35431</v>
          </cell>
          <cell r="AM208">
            <v>-1</v>
          </cell>
        </row>
        <row r="209">
          <cell r="F209">
            <v>30590</v>
          </cell>
          <cell r="G209">
            <v>163.449997</v>
          </cell>
          <cell r="H209">
            <v>0</v>
          </cell>
          <cell r="AI209">
            <v>-5.9981316385515626E-05</v>
          </cell>
          <cell r="AL209">
            <v>35521</v>
          </cell>
          <cell r="AM209">
            <v>-2</v>
          </cell>
        </row>
        <row r="210">
          <cell r="F210">
            <v>30621</v>
          </cell>
          <cell r="G210">
            <v>166.490005</v>
          </cell>
          <cell r="H210">
            <v>0</v>
          </cell>
          <cell r="AI210">
            <v>0.0036581966388966602</v>
          </cell>
          <cell r="AL210">
            <v>35612</v>
          </cell>
          <cell r="AM210">
            <v>1</v>
          </cell>
        </row>
        <row r="211">
          <cell r="F211">
            <v>30651</v>
          </cell>
          <cell r="G211">
            <v>168.809998</v>
          </cell>
          <cell r="H211">
            <v>0</v>
          </cell>
          <cell r="AI211">
            <v>-0.00186026495404934</v>
          </cell>
          <cell r="AL211">
            <v>35704</v>
          </cell>
          <cell r="AM211">
            <v>-1</v>
          </cell>
        </row>
        <row r="212">
          <cell r="F212">
            <v>30682</v>
          </cell>
          <cell r="G212">
            <v>163.360001</v>
          </cell>
          <cell r="H212">
            <v>0</v>
          </cell>
          <cell r="AI212">
            <v>0.0036742680599235467</v>
          </cell>
          <cell r="AL212">
            <v>35796</v>
          </cell>
          <cell r="AM212">
            <v>1</v>
          </cell>
        </row>
        <row r="213">
          <cell r="F213">
            <v>30713</v>
          </cell>
          <cell r="G213">
            <v>158.190002</v>
          </cell>
          <cell r="H213">
            <v>0</v>
          </cell>
          <cell r="AI213">
            <v>-0.007593187681212976</v>
          </cell>
          <cell r="AL213">
            <v>35886</v>
          </cell>
          <cell r="AM213">
            <v>-1</v>
          </cell>
        </row>
        <row r="214">
          <cell r="F214">
            <v>30742</v>
          </cell>
          <cell r="G214">
            <v>155.039993</v>
          </cell>
          <cell r="H214">
            <v>0</v>
          </cell>
          <cell r="AI214">
            <v>1.7676831096213874E-05</v>
          </cell>
          <cell r="AL214">
            <v>35977</v>
          </cell>
          <cell r="AM214">
            <v>1</v>
          </cell>
        </row>
        <row r="215">
          <cell r="F215">
            <v>30773</v>
          </cell>
          <cell r="G215">
            <v>161.199997</v>
          </cell>
          <cell r="H215">
            <v>0</v>
          </cell>
          <cell r="AI215">
            <v>0.007813755999489524</v>
          </cell>
          <cell r="AL215">
            <v>36069</v>
          </cell>
          <cell r="AM215">
            <v>2</v>
          </cell>
        </row>
        <row r="216">
          <cell r="F216">
            <v>30803</v>
          </cell>
          <cell r="G216">
            <v>150.550003</v>
          </cell>
          <cell r="H216">
            <v>0</v>
          </cell>
          <cell r="AI216">
            <v>-0.0005504419914645897</v>
          </cell>
          <cell r="AL216">
            <v>36161</v>
          </cell>
          <cell r="AM216">
            <v>-1</v>
          </cell>
        </row>
        <row r="217">
          <cell r="F217">
            <v>30834</v>
          </cell>
          <cell r="G217">
            <v>152.759995</v>
          </cell>
          <cell r="H217">
            <v>0</v>
          </cell>
          <cell r="AI217">
            <v>-0.0016269904443937389</v>
          </cell>
          <cell r="AL217">
            <v>36251</v>
          </cell>
          <cell r="AM217">
            <v>-2</v>
          </cell>
        </row>
        <row r="218">
          <cell r="F218">
            <v>30864</v>
          </cell>
          <cell r="G218">
            <v>157.990005</v>
          </cell>
          <cell r="H218">
            <v>0</v>
          </cell>
          <cell r="AI218">
            <v>0.0005901969122739104</v>
          </cell>
          <cell r="AL218">
            <v>36342</v>
          </cell>
          <cell r="AM218">
            <v>1</v>
          </cell>
        </row>
        <row r="219">
          <cell r="F219">
            <v>30895</v>
          </cell>
          <cell r="G219">
            <v>165.649994</v>
          </cell>
          <cell r="H219">
            <v>0</v>
          </cell>
          <cell r="AI219">
            <v>0.0008626210025068914</v>
          </cell>
          <cell r="AL219">
            <v>36434</v>
          </cell>
          <cell r="AM219">
            <v>2</v>
          </cell>
        </row>
        <row r="220">
          <cell r="F220">
            <v>30926</v>
          </cell>
          <cell r="G220">
            <v>162.919998</v>
          </cell>
          <cell r="H220">
            <v>0</v>
          </cell>
          <cell r="AI220">
            <v>-0.006070710147318525</v>
          </cell>
          <cell r="AL220">
            <v>36526</v>
          </cell>
          <cell r="AM220">
            <v>-1</v>
          </cell>
        </row>
        <row r="221">
          <cell r="F221">
            <v>30956</v>
          </cell>
          <cell r="G221">
            <v>167.490005</v>
          </cell>
          <cell r="H221">
            <v>0</v>
          </cell>
          <cell r="AI221">
            <v>0.010981592182040645</v>
          </cell>
          <cell r="AL221">
            <v>36617</v>
          </cell>
          <cell r="AM221">
            <v>1</v>
          </cell>
        </row>
        <row r="222">
          <cell r="F222">
            <v>30987</v>
          </cell>
          <cell r="G222">
            <v>162.759995</v>
          </cell>
          <cell r="H222">
            <v>0</v>
          </cell>
          <cell r="AI222">
            <v>-0.012224073071825714</v>
          </cell>
          <cell r="AL222">
            <v>36708</v>
          </cell>
          <cell r="AM222">
            <v>-1</v>
          </cell>
        </row>
        <row r="223">
          <cell r="F223">
            <v>31017</v>
          </cell>
          <cell r="G223">
            <v>164.570007</v>
          </cell>
          <cell r="H223">
            <v>0</v>
          </cell>
          <cell r="AI223">
            <v>-0.011018475006761452</v>
          </cell>
          <cell r="AL223">
            <v>36800</v>
          </cell>
          <cell r="AM223">
            <v>-2</v>
          </cell>
        </row>
        <row r="224">
          <cell r="F224">
            <v>31048</v>
          </cell>
          <cell r="G224">
            <v>179.630005</v>
          </cell>
          <cell r="H224">
            <v>0</v>
          </cell>
          <cell r="AI224">
            <v>-0.006637731236197597</v>
          </cell>
          <cell r="AL224">
            <v>36892</v>
          </cell>
          <cell r="AM224">
            <v>-3</v>
          </cell>
        </row>
        <row r="225">
          <cell r="F225">
            <v>31079</v>
          </cell>
          <cell r="G225">
            <v>181.179993</v>
          </cell>
          <cell r="H225">
            <v>0</v>
          </cell>
          <cell r="AI225">
            <v>-0.012524671899728945</v>
          </cell>
          <cell r="AL225">
            <v>36982</v>
          </cell>
          <cell r="AM225">
            <v>-4</v>
          </cell>
        </row>
        <row r="226">
          <cell r="F226">
            <v>31107</v>
          </cell>
          <cell r="G226">
            <v>179.029999</v>
          </cell>
          <cell r="H226">
            <v>0</v>
          </cell>
          <cell r="AI226">
            <v>-0.005536539056332446</v>
          </cell>
          <cell r="AL226">
            <v>37073</v>
          </cell>
          <cell r="AM226">
            <v>-5</v>
          </cell>
        </row>
        <row r="227">
          <cell r="F227">
            <v>31138</v>
          </cell>
          <cell r="G227">
            <v>179.009995</v>
          </cell>
          <cell r="H227">
            <v>0</v>
          </cell>
          <cell r="AI227">
            <v>-0.003501026331575341</v>
          </cell>
          <cell r="AL227">
            <v>37165</v>
          </cell>
          <cell r="AM227">
            <v>-6</v>
          </cell>
        </row>
        <row r="228">
          <cell r="F228">
            <v>31168</v>
          </cell>
          <cell r="G228">
            <v>191.059998</v>
          </cell>
          <cell r="H228">
            <v>0</v>
          </cell>
          <cell r="AI228">
            <v>0.011647935647590701</v>
          </cell>
          <cell r="AL228">
            <v>37257</v>
          </cell>
          <cell r="AM228">
            <v>1</v>
          </cell>
        </row>
        <row r="229">
          <cell r="F229">
            <v>31199</v>
          </cell>
          <cell r="G229">
            <v>191.449997</v>
          </cell>
          <cell r="H229">
            <v>0</v>
          </cell>
          <cell r="AI229">
            <v>0.00021331221986331528</v>
          </cell>
          <cell r="AL229">
            <v>37347</v>
          </cell>
          <cell r="AM229">
            <v>2</v>
          </cell>
        </row>
        <row r="230">
          <cell r="F230">
            <v>31229</v>
          </cell>
          <cell r="G230">
            <v>192.110001</v>
          </cell>
          <cell r="H230">
            <v>0</v>
          </cell>
          <cell r="AI230">
            <v>0.008747554136785851</v>
          </cell>
          <cell r="AL230">
            <v>37438</v>
          </cell>
          <cell r="AM230">
            <v>3</v>
          </cell>
        </row>
        <row r="231">
          <cell r="F231">
            <v>31260</v>
          </cell>
          <cell r="G231">
            <v>187.270004</v>
          </cell>
          <cell r="H231">
            <v>0</v>
          </cell>
          <cell r="AI231">
            <v>-0.0011982532569425608</v>
          </cell>
          <cell r="AL231">
            <v>37530</v>
          </cell>
          <cell r="AM231">
            <v>-1</v>
          </cell>
        </row>
        <row r="232">
          <cell r="F232">
            <v>31291</v>
          </cell>
          <cell r="G232">
            <v>184.360001</v>
          </cell>
          <cell r="H232">
            <v>0</v>
          </cell>
          <cell r="AI232">
            <v>-0.003236146596893086</v>
          </cell>
          <cell r="AL232">
            <v>37622</v>
          </cell>
          <cell r="AM232">
            <v>-2</v>
          </cell>
        </row>
        <row r="233">
          <cell r="F233">
            <v>31321</v>
          </cell>
          <cell r="G233">
            <v>189.820007</v>
          </cell>
          <cell r="H233">
            <v>0</v>
          </cell>
          <cell r="AI233">
            <v>0.002574751605439074</v>
          </cell>
          <cell r="AL233">
            <v>37712</v>
          </cell>
          <cell r="AM233">
            <v>1</v>
          </cell>
        </row>
        <row r="234">
          <cell r="F234">
            <v>31352</v>
          </cell>
          <cell r="G234">
            <v>203.880005</v>
          </cell>
          <cell r="H234">
            <v>0</v>
          </cell>
          <cell r="AI234">
            <v>0.012734057108516161</v>
          </cell>
          <cell r="AL234">
            <v>37803</v>
          </cell>
          <cell r="AM234">
            <v>2</v>
          </cell>
        </row>
        <row r="235">
          <cell r="F235">
            <v>31382</v>
          </cell>
          <cell r="G235">
            <v>209.589996</v>
          </cell>
          <cell r="H235">
            <v>0</v>
          </cell>
          <cell r="AI235">
            <v>0.01024556482104888</v>
          </cell>
          <cell r="AL235">
            <v>37895</v>
          </cell>
          <cell r="AM235">
            <v>3</v>
          </cell>
        </row>
        <row r="236">
          <cell r="F236">
            <v>31413</v>
          </cell>
          <cell r="G236">
            <v>213.470001</v>
          </cell>
          <cell r="H236">
            <v>0</v>
          </cell>
          <cell r="AI236">
            <v>-0.00021807823465547216</v>
          </cell>
          <cell r="AL236">
            <v>37987</v>
          </cell>
          <cell r="AM236">
            <v>-1</v>
          </cell>
        </row>
        <row r="237">
          <cell r="F237">
            <v>31444</v>
          </cell>
          <cell r="G237">
            <v>225.130005</v>
          </cell>
          <cell r="H237">
            <v>0</v>
          </cell>
          <cell r="AI237">
            <v>-0.0010153633853584587</v>
          </cell>
          <cell r="AL237">
            <v>38078</v>
          </cell>
          <cell r="AM237">
            <v>-2</v>
          </cell>
        </row>
        <row r="238">
          <cell r="F238">
            <v>31472</v>
          </cell>
          <cell r="G238">
            <v>232.470001</v>
          </cell>
          <cell r="H238">
            <v>0</v>
          </cell>
          <cell r="AI238">
            <v>-0.0077142472451634525</v>
          </cell>
          <cell r="AL238">
            <v>38169</v>
          </cell>
          <cell r="AM238">
            <v>-3</v>
          </cell>
        </row>
        <row r="239">
          <cell r="F239">
            <v>31503</v>
          </cell>
          <cell r="G239">
            <v>235.160004</v>
          </cell>
          <cell r="H239">
            <v>0</v>
          </cell>
          <cell r="AI239">
            <v>-0.0014980002656466151</v>
          </cell>
          <cell r="AL239">
            <v>38261</v>
          </cell>
          <cell r="AM239">
            <v>-4</v>
          </cell>
        </row>
        <row r="240">
          <cell r="F240">
            <v>31533</v>
          </cell>
          <cell r="G240">
            <v>245.649994</v>
          </cell>
          <cell r="H240">
            <v>0</v>
          </cell>
          <cell r="AI240">
            <v>0.005888848453255768</v>
          </cell>
          <cell r="AL240">
            <v>38353</v>
          </cell>
          <cell r="AM240">
            <v>1</v>
          </cell>
        </row>
        <row r="241">
          <cell r="F241">
            <v>31564</v>
          </cell>
          <cell r="G241">
            <v>251.789993</v>
          </cell>
          <cell r="H241">
            <v>0</v>
          </cell>
          <cell r="AI241">
            <v>-0.003097862186365763</v>
          </cell>
          <cell r="AL241">
            <v>38443</v>
          </cell>
          <cell r="AM241">
            <v>-1</v>
          </cell>
        </row>
        <row r="242">
          <cell r="F242">
            <v>31594</v>
          </cell>
          <cell r="G242">
            <v>236.119995</v>
          </cell>
          <cell r="H242">
            <v>0</v>
          </cell>
          <cell r="AI242">
            <v>-0.000553932271351254</v>
          </cell>
          <cell r="AL242">
            <v>38534</v>
          </cell>
          <cell r="AM242">
            <v>-2</v>
          </cell>
        </row>
        <row r="243">
          <cell r="F243">
            <v>31625</v>
          </cell>
          <cell r="G243">
            <v>253.830002</v>
          </cell>
          <cell r="H243">
            <v>0</v>
          </cell>
          <cell r="AI243">
            <v>-0.0037938849664818086</v>
          </cell>
          <cell r="AL243">
            <v>38626</v>
          </cell>
          <cell r="AM243">
            <v>-3</v>
          </cell>
        </row>
        <row r="244">
          <cell r="F244">
            <v>31656</v>
          </cell>
          <cell r="G244">
            <v>233.919998</v>
          </cell>
          <cell r="H244">
            <v>0</v>
          </cell>
          <cell r="AI244">
            <v>0.0022778345278973156</v>
          </cell>
          <cell r="AL244">
            <v>38718</v>
          </cell>
          <cell r="AM244">
            <v>1</v>
          </cell>
        </row>
        <row r="245">
          <cell r="F245">
            <v>31686</v>
          </cell>
          <cell r="G245">
            <v>245.869995</v>
          </cell>
          <cell r="H245">
            <v>0</v>
          </cell>
          <cell r="AI245">
            <v>-0.002344218096636652</v>
          </cell>
          <cell r="AL245">
            <v>38808</v>
          </cell>
          <cell r="AM245">
            <v>-1</v>
          </cell>
        </row>
        <row r="246">
          <cell r="F246">
            <v>31717</v>
          </cell>
          <cell r="G246">
            <v>253.039993</v>
          </cell>
          <cell r="H246">
            <v>0</v>
          </cell>
          <cell r="AI246">
            <v>-0.007529707640060002</v>
          </cell>
          <cell r="AL246">
            <v>38899</v>
          </cell>
          <cell r="AM246">
            <v>-2</v>
          </cell>
        </row>
        <row r="247">
          <cell r="F247">
            <v>31747</v>
          </cell>
          <cell r="G247">
            <v>242.169998</v>
          </cell>
          <cell r="H247">
            <v>0</v>
          </cell>
          <cell r="AI247">
            <v>0.0022420217216154725</v>
          </cell>
          <cell r="AL247">
            <v>38991</v>
          </cell>
          <cell r="AM247">
            <v>1</v>
          </cell>
        </row>
        <row r="248">
          <cell r="F248">
            <v>31778</v>
          </cell>
          <cell r="G248">
            <v>281.160004</v>
          </cell>
          <cell r="H248">
            <v>0</v>
          </cell>
          <cell r="AI248">
            <v>-0.011084118349975691</v>
          </cell>
          <cell r="AL248">
            <v>39083</v>
          </cell>
          <cell r="AM248">
            <v>-1</v>
          </cell>
        </row>
        <row r="249">
          <cell r="F249">
            <v>31809</v>
          </cell>
          <cell r="G249">
            <v>290.519989</v>
          </cell>
          <cell r="H249">
            <v>0</v>
          </cell>
          <cell r="AI249">
            <v>0.0034339767260356258</v>
          </cell>
          <cell r="AL249">
            <v>39173</v>
          </cell>
          <cell r="AM249">
            <v>1</v>
          </cell>
        </row>
        <row r="250">
          <cell r="F250">
            <v>31837</v>
          </cell>
          <cell r="G250">
            <v>293.630005</v>
          </cell>
          <cell r="H250">
            <v>0</v>
          </cell>
          <cell r="AI250">
            <v>0.003951228817263397</v>
          </cell>
          <cell r="AL250">
            <v>39264</v>
          </cell>
          <cell r="AM250">
            <v>2</v>
          </cell>
        </row>
        <row r="251">
          <cell r="F251">
            <v>31868</v>
          </cell>
          <cell r="G251">
            <v>288.359985</v>
          </cell>
          <cell r="H251">
            <v>0</v>
          </cell>
          <cell r="AI251">
            <v>-0.002473356522268988</v>
          </cell>
          <cell r="AL251">
            <v>39356</v>
          </cell>
          <cell r="AM251">
            <v>-1</v>
          </cell>
        </row>
        <row r="252">
          <cell r="F252">
            <v>31898</v>
          </cell>
          <cell r="G252">
            <v>295.089996</v>
          </cell>
          <cell r="H252">
            <v>0</v>
          </cell>
          <cell r="AI252">
            <v>-0.008242408978805793</v>
          </cell>
          <cell r="AL252">
            <v>39448</v>
          </cell>
          <cell r="AM252">
            <v>-2</v>
          </cell>
        </row>
        <row r="253">
          <cell r="F253">
            <v>31929</v>
          </cell>
          <cell r="G253">
            <v>305.630005</v>
          </cell>
          <cell r="H253">
            <v>0</v>
          </cell>
          <cell r="AI253">
            <v>-0.0005680900824474033</v>
          </cell>
          <cell r="AL253">
            <v>39539</v>
          </cell>
          <cell r="AM253">
            <v>-3</v>
          </cell>
        </row>
        <row r="254">
          <cell r="F254">
            <v>31959</v>
          </cell>
          <cell r="G254">
            <v>322.089996</v>
          </cell>
          <cell r="H254">
            <v>0</v>
          </cell>
          <cell r="AI254">
            <v>-0.010905510307982924</v>
          </cell>
          <cell r="AL254">
            <v>39630</v>
          </cell>
          <cell r="AM254">
            <v>-4</v>
          </cell>
        </row>
        <row r="255">
          <cell r="F255">
            <v>31990</v>
          </cell>
          <cell r="G255">
            <v>320.209991</v>
          </cell>
          <cell r="H255">
            <v>0</v>
          </cell>
          <cell r="AI255">
            <v>-0.027549593718552035</v>
          </cell>
          <cell r="AL255">
            <v>39722</v>
          </cell>
          <cell r="AM255">
            <v>-5</v>
          </cell>
        </row>
        <row r="256">
          <cell r="F256">
            <v>32021</v>
          </cell>
          <cell r="G256">
            <v>327.329987</v>
          </cell>
          <cell r="H256">
            <v>0</v>
          </cell>
          <cell r="AI256">
            <v>-0.005359887669751262</v>
          </cell>
          <cell r="AL256">
            <v>39814</v>
          </cell>
          <cell r="AM256">
            <v>-6</v>
          </cell>
        </row>
        <row r="257">
          <cell r="F257">
            <v>32051</v>
          </cell>
          <cell r="G257">
            <v>254.479996</v>
          </cell>
          <cell r="H257">
            <v>0</v>
          </cell>
          <cell r="AI257">
            <v>-0.006353755833548025</v>
          </cell>
          <cell r="AL257">
            <v>39904</v>
          </cell>
          <cell r="AM257">
            <v>-7</v>
          </cell>
        </row>
        <row r="258">
          <cell r="F258">
            <v>32082</v>
          </cell>
          <cell r="G258">
            <v>225.210007</v>
          </cell>
          <cell r="H258">
            <v>0</v>
          </cell>
          <cell r="AI258">
            <v>0.008746671894279134</v>
          </cell>
          <cell r="AL258">
            <v>39995</v>
          </cell>
          <cell r="AM258">
            <v>1</v>
          </cell>
        </row>
        <row r="259">
          <cell r="F259">
            <v>32112</v>
          </cell>
          <cell r="G259">
            <v>247.080002</v>
          </cell>
          <cell r="H259">
            <v>0</v>
          </cell>
          <cell r="AI259">
            <v>0.0323265410150676</v>
          </cell>
          <cell r="AL259">
            <v>40087</v>
          </cell>
          <cell r="AM259">
            <v>2</v>
          </cell>
        </row>
        <row r="260">
          <cell r="F260">
            <v>32143</v>
          </cell>
          <cell r="G260">
            <v>252.210007</v>
          </cell>
          <cell r="H260">
            <v>0</v>
          </cell>
          <cell r="AI260">
            <v>0.015273793816071413</v>
          </cell>
          <cell r="AL260">
            <v>40179</v>
          </cell>
          <cell r="AM260">
            <v>3</v>
          </cell>
        </row>
        <row r="261">
          <cell r="F261">
            <v>32174</v>
          </cell>
          <cell r="G261">
            <v>267.880005</v>
          </cell>
          <cell r="H261">
            <v>0</v>
          </cell>
          <cell r="AI261">
            <v>0.010858131242774238</v>
          </cell>
          <cell r="AL261">
            <v>40269</v>
          </cell>
          <cell r="AM261">
            <v>4</v>
          </cell>
        </row>
        <row r="262">
          <cell r="F262">
            <v>32203</v>
          </cell>
          <cell r="G262">
            <v>258.890015</v>
          </cell>
          <cell r="H262">
            <v>0</v>
          </cell>
          <cell r="AI262">
            <v>0.003821408855963604</v>
          </cell>
          <cell r="AL262">
            <v>40360</v>
          </cell>
          <cell r="AM262">
            <v>5</v>
          </cell>
        </row>
        <row r="263">
          <cell r="F263">
            <v>32234</v>
          </cell>
          <cell r="G263">
            <v>258.790009</v>
          </cell>
          <cell r="H263">
            <v>0</v>
          </cell>
          <cell r="AI263">
            <v>-0.006087525479770539</v>
          </cell>
          <cell r="AL263">
            <v>40452</v>
          </cell>
          <cell r="AM263">
            <v>-1</v>
          </cell>
        </row>
        <row r="264">
          <cell r="F264">
            <v>32264</v>
          </cell>
          <cell r="G264">
            <v>265.329987</v>
          </cell>
          <cell r="H264">
            <v>0</v>
          </cell>
          <cell r="AI264">
            <v>-0.0063882768456298145</v>
          </cell>
          <cell r="AL264">
            <v>40544</v>
          </cell>
          <cell r="AM264">
            <v>-2</v>
          </cell>
        </row>
        <row r="265">
          <cell r="F265">
            <v>32295</v>
          </cell>
          <cell r="G265">
            <v>273.5</v>
          </cell>
          <cell r="H265">
            <v>0</v>
          </cell>
          <cell r="AI265">
            <v>-0.00209124252368853</v>
          </cell>
          <cell r="AL265">
            <v>40634</v>
          </cell>
          <cell r="AM265">
            <v>-3</v>
          </cell>
        </row>
        <row r="266">
          <cell r="F266">
            <v>32325</v>
          </cell>
          <cell r="G266">
            <v>271.929993</v>
          </cell>
          <cell r="H266">
            <v>0</v>
          </cell>
          <cell r="AI266">
            <v>-0.0077246456595017055</v>
          </cell>
          <cell r="AL266">
            <v>40725</v>
          </cell>
          <cell r="AM266">
            <v>-4</v>
          </cell>
        </row>
        <row r="267">
          <cell r="F267">
            <v>32356</v>
          </cell>
          <cell r="G267">
            <v>258.350006</v>
          </cell>
          <cell r="H267">
            <v>0</v>
          </cell>
          <cell r="AI267">
            <v>0.006603071643148439</v>
          </cell>
          <cell r="AL267">
            <v>40817</v>
          </cell>
          <cell r="AM267">
            <v>1</v>
          </cell>
        </row>
        <row r="268">
          <cell r="F268">
            <v>32387</v>
          </cell>
          <cell r="G268">
            <v>272.390015</v>
          </cell>
          <cell r="H268">
            <v>0</v>
          </cell>
          <cell r="AI268">
            <v>0.010424109948850235</v>
          </cell>
          <cell r="AL268">
            <v>40909</v>
          </cell>
          <cell r="AM268">
            <v>2</v>
          </cell>
        </row>
        <row r="269">
          <cell r="F269">
            <v>32417</v>
          </cell>
          <cell r="G269">
            <v>279.200012</v>
          </cell>
          <cell r="H269">
            <v>0</v>
          </cell>
          <cell r="AI269">
            <v>-0.0029024807471769165</v>
          </cell>
          <cell r="AL269">
            <v>41000</v>
          </cell>
          <cell r="AM269">
            <v>-1</v>
          </cell>
        </row>
        <row r="270">
          <cell r="F270">
            <v>32448</v>
          </cell>
          <cell r="G270">
            <v>272.48999</v>
          </cell>
          <cell r="H270">
            <v>0</v>
          </cell>
          <cell r="AI270">
            <v>0.0016661596463634076</v>
          </cell>
          <cell r="AL270">
            <v>41091</v>
          </cell>
          <cell r="AM270">
            <v>1</v>
          </cell>
        </row>
        <row r="271">
          <cell r="F271">
            <v>32478</v>
          </cell>
          <cell r="G271">
            <v>280.01001</v>
          </cell>
          <cell r="H271">
            <v>0</v>
          </cell>
          <cell r="AI271">
            <v>-0.01059557758427343</v>
          </cell>
          <cell r="AL271">
            <v>41183</v>
          </cell>
          <cell r="AM271">
            <v>-1</v>
          </cell>
        </row>
        <row r="272">
          <cell r="F272">
            <v>32509</v>
          </cell>
          <cell r="G272">
            <v>296.839996</v>
          </cell>
          <cell r="H272">
            <v>0</v>
          </cell>
          <cell r="AI272">
            <v>0.0010338081803829002</v>
          </cell>
          <cell r="AL272">
            <v>41275</v>
          </cell>
          <cell r="AM272">
            <v>1</v>
          </cell>
        </row>
        <row r="273">
          <cell r="F273">
            <v>32540</v>
          </cell>
          <cell r="G273">
            <v>289.950012</v>
          </cell>
          <cell r="H273">
            <v>0</v>
          </cell>
          <cell r="AI273">
            <v>-0.003102929661662479</v>
          </cell>
          <cell r="AL273">
            <v>41365</v>
          </cell>
          <cell r="AM273">
            <v>-1</v>
          </cell>
        </row>
        <row r="274">
          <cell r="F274">
            <v>32568</v>
          </cell>
          <cell r="G274">
            <v>295.290009</v>
          </cell>
          <cell r="H274">
            <v>0</v>
          </cell>
          <cell r="AI274">
            <v>0.0065576343004816184</v>
          </cell>
          <cell r="AL274">
            <v>41456</v>
          </cell>
          <cell r="AM274">
            <v>1</v>
          </cell>
        </row>
        <row r="275">
          <cell r="F275">
            <v>32599</v>
          </cell>
          <cell r="G275">
            <v>307.769989</v>
          </cell>
          <cell r="H275">
            <v>0</v>
          </cell>
          <cell r="AI275">
            <v>0.006967046755094852</v>
          </cell>
          <cell r="AL275">
            <v>41548</v>
          </cell>
          <cell r="AM275">
            <v>2</v>
          </cell>
        </row>
        <row r="276">
          <cell r="F276">
            <v>32629</v>
          </cell>
          <cell r="G276">
            <v>321.970001</v>
          </cell>
          <cell r="H276">
            <v>0</v>
          </cell>
          <cell r="AI276">
            <v>-0.011883978270279982</v>
          </cell>
          <cell r="AL276">
            <v>41640</v>
          </cell>
          <cell r="AM276">
            <v>-1</v>
          </cell>
        </row>
        <row r="277">
          <cell r="F277">
            <v>32660</v>
          </cell>
          <cell r="G277">
            <v>321.549988</v>
          </cell>
          <cell r="H277">
            <v>0</v>
          </cell>
          <cell r="AI277">
            <v>0.012462874604231677</v>
          </cell>
          <cell r="AL277">
            <v>41730</v>
          </cell>
          <cell r="AM277">
            <v>1</v>
          </cell>
        </row>
        <row r="278">
          <cell r="F278">
            <v>32690</v>
          </cell>
          <cell r="G278">
            <v>344.73999</v>
          </cell>
          <cell r="H278">
            <v>0</v>
          </cell>
          <cell r="AI278">
            <v>0.0044571579057754995</v>
          </cell>
          <cell r="AL278">
            <v>41821</v>
          </cell>
          <cell r="AM278">
            <v>2</v>
          </cell>
        </row>
        <row r="279">
          <cell r="F279">
            <v>32721</v>
          </cell>
          <cell r="G279">
            <v>351.450012</v>
          </cell>
          <cell r="H279">
            <v>0</v>
          </cell>
          <cell r="AI279">
            <v>-0.0024087328532003127</v>
          </cell>
          <cell r="AL279">
            <v>41913</v>
          </cell>
          <cell r="AM279">
            <v>-1</v>
          </cell>
        </row>
        <row r="280">
          <cell r="F280">
            <v>32752</v>
          </cell>
          <cell r="G280">
            <v>356.970001</v>
          </cell>
          <cell r="H280">
            <v>0</v>
          </cell>
          <cell r="AI280">
            <v>0.011013499655583958</v>
          </cell>
          <cell r="AL280">
            <v>42005</v>
          </cell>
          <cell r="AM280">
            <v>1</v>
          </cell>
        </row>
        <row r="281">
          <cell r="F281">
            <v>32782</v>
          </cell>
          <cell r="G281">
            <v>338.480011</v>
          </cell>
          <cell r="H281">
            <v>0</v>
          </cell>
          <cell r="AI281">
            <v>-0.006281776096029423</v>
          </cell>
          <cell r="AL281">
            <v>42095</v>
          </cell>
          <cell r="AM281">
            <v>-1</v>
          </cell>
        </row>
        <row r="282">
          <cell r="F282">
            <v>32813</v>
          </cell>
          <cell r="G282">
            <v>345.98999</v>
          </cell>
          <cell r="H282">
            <v>0</v>
          </cell>
          <cell r="AI282">
            <v>-0.009090017932100292</v>
          </cell>
          <cell r="AL282">
            <v>42186</v>
          </cell>
          <cell r="AM282">
            <v>-2</v>
          </cell>
        </row>
        <row r="283">
          <cell r="F283">
            <v>32843</v>
          </cell>
          <cell r="G283">
            <v>355.670013</v>
          </cell>
          <cell r="H283">
            <v>0</v>
          </cell>
          <cell r="AI283">
            <v>-0.005401721667593673</v>
          </cell>
          <cell r="AL283">
            <v>42278</v>
          </cell>
          <cell r="AM283">
            <v>-3</v>
          </cell>
        </row>
        <row r="284">
          <cell r="F284">
            <v>32874</v>
          </cell>
          <cell r="G284">
            <v>328.790009</v>
          </cell>
          <cell r="H284">
            <v>0</v>
          </cell>
          <cell r="AI284">
            <v>-0.0028454474538146535</v>
          </cell>
          <cell r="AL284">
            <v>42370</v>
          </cell>
          <cell r="AM284">
            <v>-4</v>
          </cell>
        </row>
        <row r="285">
          <cell r="F285">
            <v>32905</v>
          </cell>
          <cell r="G285">
            <v>332.73999</v>
          </cell>
          <cell r="H285">
            <v>0</v>
          </cell>
          <cell r="AI285">
            <v>-0.002733667602092593</v>
          </cell>
          <cell r="AL285">
            <v>42461</v>
          </cell>
          <cell r="AM285">
            <v>-5</v>
          </cell>
        </row>
        <row r="286">
          <cell r="F286">
            <v>32933</v>
          </cell>
          <cell r="G286">
            <v>340.730011</v>
          </cell>
          <cell r="H286">
            <v>0</v>
          </cell>
          <cell r="AI286">
            <v>0.002137698113266584</v>
          </cell>
          <cell r="AL286">
            <v>42552</v>
          </cell>
          <cell r="AM286">
            <v>1</v>
          </cell>
        </row>
        <row r="287">
          <cell r="F287">
            <v>32964</v>
          </cell>
          <cell r="G287">
            <v>335.570007</v>
          </cell>
          <cell r="H287">
            <v>0</v>
          </cell>
          <cell r="AI287">
            <v>0.004773544369415683</v>
          </cell>
          <cell r="AL287">
            <v>42644</v>
          </cell>
          <cell r="AM287">
            <v>2</v>
          </cell>
        </row>
        <row r="288">
          <cell r="F288">
            <v>32994</v>
          </cell>
          <cell r="G288">
            <v>361.230011</v>
          </cell>
          <cell r="H288">
            <v>0</v>
          </cell>
          <cell r="AI288">
            <v>0.0006435841532876907</v>
          </cell>
          <cell r="AL288">
            <v>42736</v>
          </cell>
          <cell r="AM288">
            <v>3</v>
          </cell>
        </row>
        <row r="289">
          <cell r="F289">
            <v>33025</v>
          </cell>
          <cell r="G289">
            <v>355.679993</v>
          </cell>
          <cell r="H289">
            <v>0</v>
          </cell>
          <cell r="AI289">
            <v>0.0006508810959076072</v>
          </cell>
          <cell r="AL289">
            <v>42826</v>
          </cell>
          <cell r="AM289">
            <v>4</v>
          </cell>
        </row>
        <row r="290">
          <cell r="F290">
            <v>33055</v>
          </cell>
          <cell r="G290">
            <v>351.480011</v>
          </cell>
          <cell r="H290">
            <v>1</v>
          </cell>
          <cell r="AI290">
            <v>0.002525134589401068</v>
          </cell>
          <cell r="AL290">
            <v>42917</v>
          </cell>
          <cell r="AM290">
            <v>5</v>
          </cell>
        </row>
        <row r="291">
          <cell r="F291">
            <v>33086</v>
          </cell>
          <cell r="G291">
            <v>320.459991</v>
          </cell>
          <cell r="H291">
            <v>1</v>
          </cell>
          <cell r="AI291">
            <v>0.0037923063100981924</v>
          </cell>
          <cell r="AL291">
            <v>43009</v>
          </cell>
          <cell r="AM291">
            <v>6</v>
          </cell>
        </row>
        <row r="292">
          <cell r="F292">
            <v>33117</v>
          </cell>
          <cell r="G292">
            <v>312.690002</v>
          </cell>
          <cell r="H292">
            <v>1</v>
          </cell>
          <cell r="AI292">
            <v>0.0006661601922224314</v>
          </cell>
          <cell r="AL292">
            <v>43101</v>
          </cell>
          <cell r="AM292">
            <v>7</v>
          </cell>
        </row>
        <row r="293">
          <cell r="F293">
            <v>33147</v>
          </cell>
          <cell r="G293">
            <v>307.019989</v>
          </cell>
          <cell r="H293">
            <v>1</v>
          </cell>
          <cell r="AI293">
            <v>0.0034042168327428346</v>
          </cell>
          <cell r="AL293">
            <v>43191</v>
          </cell>
          <cell r="AM293">
            <v>8</v>
          </cell>
        </row>
        <row r="294">
          <cell r="F294">
            <v>33178</v>
          </cell>
          <cell r="G294">
            <v>329.070007</v>
          </cell>
          <cell r="H294">
            <v>1</v>
          </cell>
          <cell r="AI294">
            <v>-0.0006875629578215747</v>
          </cell>
          <cell r="AL294">
            <v>43282</v>
          </cell>
          <cell r="AM294">
            <v>-1</v>
          </cell>
        </row>
        <row r="295">
          <cell r="F295">
            <v>33208</v>
          </cell>
          <cell r="G295">
            <v>321.910004</v>
          </cell>
          <cell r="H295">
            <v>1</v>
          </cell>
          <cell r="AI295">
            <v>-0.0061704244562057475</v>
          </cell>
          <cell r="AL295">
            <v>43374</v>
          </cell>
          <cell r="AM295">
            <v>-2</v>
          </cell>
        </row>
        <row r="296">
          <cell r="F296">
            <v>33239</v>
          </cell>
          <cell r="G296">
            <v>343.929993</v>
          </cell>
          <cell r="H296">
            <v>1</v>
          </cell>
          <cell r="AI296">
            <v>0.0013574576935053706</v>
          </cell>
          <cell r="AL296">
            <v>43466</v>
          </cell>
          <cell r="AM296">
            <v>1</v>
          </cell>
        </row>
        <row r="297">
          <cell r="F297">
            <v>33270</v>
          </cell>
          <cell r="G297">
            <v>367.070007</v>
          </cell>
          <cell r="H297">
            <v>1</v>
          </cell>
          <cell r="AI297">
            <v>-0.003739215250372352</v>
          </cell>
          <cell r="AL297">
            <v>43556</v>
          </cell>
        </row>
        <row r="298">
          <cell r="F298">
            <v>33298</v>
          </cell>
          <cell r="G298">
            <v>379.769989</v>
          </cell>
          <cell r="H298">
            <v>1</v>
          </cell>
          <cell r="AI298">
            <v>-0.002507338857343999</v>
          </cell>
          <cell r="AL298">
            <v>43647</v>
          </cell>
        </row>
        <row r="299">
          <cell r="F299">
            <v>33329</v>
          </cell>
          <cell r="G299">
            <v>380.519989</v>
          </cell>
          <cell r="H299">
            <v>0</v>
          </cell>
          <cell r="AL299">
            <v>43739</v>
          </cell>
        </row>
        <row r="300">
          <cell r="F300">
            <v>33359</v>
          </cell>
          <cell r="G300">
            <v>383.630005</v>
          </cell>
          <cell r="H300">
            <v>0</v>
          </cell>
          <cell r="AL300">
            <v>43831</v>
          </cell>
        </row>
        <row r="301">
          <cell r="F301">
            <v>33390</v>
          </cell>
          <cell r="G301">
            <v>373.329987</v>
          </cell>
          <cell r="H301">
            <v>0</v>
          </cell>
          <cell r="AL301">
            <v>43922</v>
          </cell>
        </row>
        <row r="302">
          <cell r="F302">
            <v>33420</v>
          </cell>
          <cell r="G302">
            <v>387.119995</v>
          </cell>
          <cell r="H302">
            <v>0</v>
          </cell>
          <cell r="AL302">
            <v>44013</v>
          </cell>
        </row>
        <row r="303">
          <cell r="F303">
            <v>33451</v>
          </cell>
          <cell r="G303">
            <v>389.140015</v>
          </cell>
          <cell r="H303">
            <v>0</v>
          </cell>
          <cell r="AL303">
            <v>44105</v>
          </cell>
        </row>
        <row r="304">
          <cell r="F304">
            <v>33482</v>
          </cell>
          <cell r="G304">
            <v>384.470001</v>
          </cell>
          <cell r="H304">
            <v>0</v>
          </cell>
          <cell r="AL304">
            <v>44197</v>
          </cell>
        </row>
        <row r="305">
          <cell r="F305">
            <v>33512</v>
          </cell>
          <cell r="G305">
            <v>392.450012</v>
          </cell>
          <cell r="H305">
            <v>0</v>
          </cell>
        </row>
        <row r="306">
          <cell r="F306">
            <v>33543</v>
          </cell>
          <cell r="G306">
            <v>377.390015</v>
          </cell>
          <cell r="H306">
            <v>0</v>
          </cell>
        </row>
        <row r="307">
          <cell r="F307">
            <v>33573</v>
          </cell>
          <cell r="G307">
            <v>417.26001</v>
          </cell>
          <cell r="H307">
            <v>0</v>
          </cell>
        </row>
        <row r="308">
          <cell r="F308">
            <v>33604</v>
          </cell>
          <cell r="G308">
            <v>413.820007</v>
          </cell>
          <cell r="H308">
            <v>0</v>
          </cell>
        </row>
        <row r="309">
          <cell r="F309">
            <v>33635</v>
          </cell>
          <cell r="G309">
            <v>406.51001</v>
          </cell>
          <cell r="H309">
            <v>0</v>
          </cell>
        </row>
        <row r="310">
          <cell r="F310">
            <v>33664</v>
          </cell>
          <cell r="G310">
            <v>400.5</v>
          </cell>
          <cell r="H310">
            <v>0</v>
          </cell>
        </row>
        <row r="311">
          <cell r="F311">
            <v>33695</v>
          </cell>
          <cell r="G311">
            <v>414.950012</v>
          </cell>
          <cell r="H311">
            <v>0</v>
          </cell>
        </row>
        <row r="312">
          <cell r="F312">
            <v>33725</v>
          </cell>
          <cell r="G312">
            <v>413.26001</v>
          </cell>
          <cell r="H312">
            <v>0</v>
          </cell>
        </row>
        <row r="313">
          <cell r="F313">
            <v>33756</v>
          </cell>
          <cell r="G313">
            <v>411.769989</v>
          </cell>
          <cell r="H313">
            <v>0</v>
          </cell>
        </row>
        <row r="314">
          <cell r="F314">
            <v>33786</v>
          </cell>
          <cell r="G314">
            <v>420.589996</v>
          </cell>
          <cell r="H314">
            <v>0</v>
          </cell>
        </row>
        <row r="315">
          <cell r="F315">
            <v>33817</v>
          </cell>
          <cell r="G315">
            <v>417.980011</v>
          </cell>
          <cell r="H315">
            <v>0</v>
          </cell>
        </row>
        <row r="316">
          <cell r="F316">
            <v>33848</v>
          </cell>
          <cell r="G316">
            <v>416.290009</v>
          </cell>
          <cell r="H316">
            <v>0</v>
          </cell>
        </row>
        <row r="317">
          <cell r="F317">
            <v>33878</v>
          </cell>
          <cell r="G317">
            <v>418.339996</v>
          </cell>
          <cell r="H317">
            <v>0</v>
          </cell>
        </row>
        <row r="318">
          <cell r="F318">
            <v>33909</v>
          </cell>
          <cell r="G318">
            <v>429.910004</v>
          </cell>
          <cell r="H318">
            <v>0</v>
          </cell>
        </row>
        <row r="319">
          <cell r="F319">
            <v>33939</v>
          </cell>
          <cell r="G319">
            <v>435.709991</v>
          </cell>
          <cell r="H319">
            <v>0</v>
          </cell>
        </row>
        <row r="320">
          <cell r="F320">
            <v>33970</v>
          </cell>
          <cell r="G320">
            <v>449.559998</v>
          </cell>
          <cell r="H320">
            <v>0</v>
          </cell>
        </row>
        <row r="321">
          <cell r="F321">
            <v>34001</v>
          </cell>
          <cell r="G321">
            <v>447.339996</v>
          </cell>
          <cell r="H321">
            <v>0</v>
          </cell>
        </row>
        <row r="322">
          <cell r="F322">
            <v>34029</v>
          </cell>
          <cell r="G322">
            <v>450.299988</v>
          </cell>
          <cell r="H322">
            <v>0</v>
          </cell>
        </row>
        <row r="323">
          <cell r="F323">
            <v>34060</v>
          </cell>
          <cell r="G323">
            <v>443.26001</v>
          </cell>
          <cell r="H323">
            <v>0</v>
          </cell>
        </row>
        <row r="324">
          <cell r="F324">
            <v>34090</v>
          </cell>
          <cell r="G324">
            <v>452.48999</v>
          </cell>
          <cell r="H324">
            <v>0</v>
          </cell>
        </row>
        <row r="325">
          <cell r="F325">
            <v>34121</v>
          </cell>
          <cell r="G325">
            <v>449.019989</v>
          </cell>
          <cell r="H325">
            <v>0</v>
          </cell>
        </row>
        <row r="326">
          <cell r="F326">
            <v>34151</v>
          </cell>
          <cell r="G326">
            <v>448.130005</v>
          </cell>
          <cell r="H326">
            <v>0</v>
          </cell>
        </row>
        <row r="327">
          <cell r="F327">
            <v>34182</v>
          </cell>
          <cell r="G327">
            <v>461.299988</v>
          </cell>
          <cell r="H327">
            <v>0</v>
          </cell>
        </row>
        <row r="328">
          <cell r="F328">
            <v>34213</v>
          </cell>
          <cell r="G328">
            <v>458.929993</v>
          </cell>
          <cell r="H328">
            <v>0</v>
          </cell>
        </row>
        <row r="329">
          <cell r="F329">
            <v>34243</v>
          </cell>
          <cell r="G329">
            <v>457.48999</v>
          </cell>
          <cell r="H329">
            <v>0</v>
          </cell>
        </row>
        <row r="330">
          <cell r="F330">
            <v>34274</v>
          </cell>
          <cell r="G330">
            <v>463.109985</v>
          </cell>
          <cell r="H330">
            <v>0</v>
          </cell>
        </row>
        <row r="331">
          <cell r="F331">
            <v>34304</v>
          </cell>
          <cell r="G331">
            <v>467.119995</v>
          </cell>
          <cell r="H331">
            <v>0</v>
          </cell>
        </row>
        <row r="332">
          <cell r="F332">
            <v>34335</v>
          </cell>
          <cell r="G332">
            <v>480.709991</v>
          </cell>
          <cell r="H332">
            <v>0</v>
          </cell>
        </row>
        <row r="333">
          <cell r="F333">
            <v>34366</v>
          </cell>
          <cell r="G333">
            <v>463.01001</v>
          </cell>
          <cell r="H333">
            <v>0</v>
          </cell>
        </row>
        <row r="334">
          <cell r="F334">
            <v>34394</v>
          </cell>
          <cell r="G334">
            <v>445.769989</v>
          </cell>
          <cell r="H334">
            <v>0</v>
          </cell>
        </row>
        <row r="335">
          <cell r="F335">
            <v>34425</v>
          </cell>
          <cell r="G335">
            <v>451.380005</v>
          </cell>
          <cell r="H335">
            <v>0</v>
          </cell>
        </row>
        <row r="336">
          <cell r="F336">
            <v>34455</v>
          </cell>
          <cell r="G336">
            <v>457.649994</v>
          </cell>
          <cell r="H336">
            <v>0</v>
          </cell>
        </row>
        <row r="337">
          <cell r="F337">
            <v>34486</v>
          </cell>
          <cell r="G337">
            <v>444.269989</v>
          </cell>
          <cell r="H337">
            <v>0</v>
          </cell>
        </row>
        <row r="338">
          <cell r="F338">
            <v>34516</v>
          </cell>
          <cell r="G338">
            <v>458.399994</v>
          </cell>
          <cell r="H338">
            <v>0</v>
          </cell>
        </row>
        <row r="339">
          <cell r="F339">
            <v>34547</v>
          </cell>
          <cell r="G339">
            <v>473.170013</v>
          </cell>
          <cell r="H339">
            <v>0</v>
          </cell>
        </row>
        <row r="340">
          <cell r="F340">
            <v>34578</v>
          </cell>
          <cell r="G340">
            <v>452.359985</v>
          </cell>
          <cell r="H340">
            <v>0</v>
          </cell>
        </row>
        <row r="341">
          <cell r="F341">
            <v>34608</v>
          </cell>
          <cell r="G341">
            <v>467.910004</v>
          </cell>
          <cell r="H341">
            <v>0</v>
          </cell>
        </row>
        <row r="342">
          <cell r="F342">
            <v>34639</v>
          </cell>
          <cell r="G342">
            <v>448.920013</v>
          </cell>
          <cell r="H342">
            <v>0</v>
          </cell>
        </row>
        <row r="343">
          <cell r="F343">
            <v>34669</v>
          </cell>
          <cell r="G343">
            <v>460.339996</v>
          </cell>
          <cell r="H343">
            <v>0</v>
          </cell>
        </row>
        <row r="344">
          <cell r="F344">
            <v>34700</v>
          </cell>
          <cell r="G344">
            <v>472.790009</v>
          </cell>
          <cell r="H344">
            <v>0</v>
          </cell>
        </row>
        <row r="345">
          <cell r="F345">
            <v>34731</v>
          </cell>
          <cell r="G345">
            <v>485.130005</v>
          </cell>
          <cell r="H345">
            <v>0</v>
          </cell>
        </row>
        <row r="346">
          <cell r="F346">
            <v>34759</v>
          </cell>
          <cell r="G346">
            <v>506.079987</v>
          </cell>
          <cell r="H346">
            <v>0</v>
          </cell>
        </row>
        <row r="347">
          <cell r="F347">
            <v>34790</v>
          </cell>
          <cell r="G347">
            <v>520.539978</v>
          </cell>
          <cell r="H347">
            <v>0</v>
          </cell>
        </row>
        <row r="348">
          <cell r="F348">
            <v>34820</v>
          </cell>
          <cell r="G348">
            <v>533.48999</v>
          </cell>
          <cell r="H348">
            <v>0</v>
          </cell>
        </row>
        <row r="349">
          <cell r="F349">
            <v>34851</v>
          </cell>
          <cell r="G349">
            <v>553.98999</v>
          </cell>
          <cell r="H349">
            <v>0</v>
          </cell>
        </row>
        <row r="350">
          <cell r="F350">
            <v>34881</v>
          </cell>
          <cell r="G350">
            <v>558.75</v>
          </cell>
          <cell r="H350">
            <v>0</v>
          </cell>
        </row>
        <row r="351">
          <cell r="F351">
            <v>34912</v>
          </cell>
          <cell r="G351">
            <v>561.880005</v>
          </cell>
          <cell r="H351">
            <v>0</v>
          </cell>
        </row>
        <row r="352">
          <cell r="F352">
            <v>34943</v>
          </cell>
          <cell r="G352">
            <v>582.630005</v>
          </cell>
          <cell r="H352">
            <v>0</v>
          </cell>
        </row>
        <row r="353">
          <cell r="F353">
            <v>34973</v>
          </cell>
          <cell r="G353">
            <v>589.719971</v>
          </cell>
          <cell r="H353">
            <v>0</v>
          </cell>
        </row>
        <row r="354">
          <cell r="F354">
            <v>35004</v>
          </cell>
          <cell r="G354">
            <v>605.369995</v>
          </cell>
          <cell r="H354">
            <v>0</v>
          </cell>
        </row>
        <row r="355">
          <cell r="F355">
            <v>35034</v>
          </cell>
          <cell r="G355">
            <v>617.700012</v>
          </cell>
          <cell r="H355">
            <v>0</v>
          </cell>
        </row>
        <row r="356">
          <cell r="F356">
            <v>35065</v>
          </cell>
          <cell r="G356">
            <v>638.460022</v>
          </cell>
          <cell r="H356">
            <v>0</v>
          </cell>
        </row>
        <row r="357">
          <cell r="F357">
            <v>35096</v>
          </cell>
          <cell r="G357">
            <v>640.429993</v>
          </cell>
          <cell r="H357">
            <v>0</v>
          </cell>
        </row>
        <row r="358">
          <cell r="F358">
            <v>35125</v>
          </cell>
          <cell r="G358">
            <v>655.859985</v>
          </cell>
          <cell r="H358">
            <v>0</v>
          </cell>
        </row>
        <row r="359">
          <cell r="F359">
            <v>35156</v>
          </cell>
          <cell r="G359">
            <v>643.380005</v>
          </cell>
          <cell r="H359">
            <v>0</v>
          </cell>
        </row>
        <row r="360">
          <cell r="F360">
            <v>35186</v>
          </cell>
          <cell r="G360">
            <v>673.030029</v>
          </cell>
          <cell r="H360">
            <v>0</v>
          </cell>
        </row>
        <row r="361">
          <cell r="F361">
            <v>35217</v>
          </cell>
          <cell r="G361">
            <v>672.400024</v>
          </cell>
          <cell r="H361">
            <v>0</v>
          </cell>
        </row>
        <row r="362">
          <cell r="F362">
            <v>35247</v>
          </cell>
          <cell r="G362">
            <v>650.02002</v>
          </cell>
          <cell r="H362">
            <v>0</v>
          </cell>
        </row>
        <row r="363">
          <cell r="F363">
            <v>35278</v>
          </cell>
          <cell r="G363">
            <v>649.440002</v>
          </cell>
          <cell r="H363">
            <v>0</v>
          </cell>
        </row>
        <row r="364">
          <cell r="F364">
            <v>35309</v>
          </cell>
          <cell r="G364">
            <v>692.780029</v>
          </cell>
          <cell r="H364">
            <v>0</v>
          </cell>
        </row>
        <row r="365">
          <cell r="F365">
            <v>35339</v>
          </cell>
          <cell r="G365">
            <v>705.27002</v>
          </cell>
          <cell r="H365">
            <v>0</v>
          </cell>
        </row>
        <row r="366">
          <cell r="F366">
            <v>35370</v>
          </cell>
          <cell r="G366">
            <v>744.380005</v>
          </cell>
          <cell r="H366">
            <v>0</v>
          </cell>
        </row>
        <row r="367">
          <cell r="F367">
            <v>35400</v>
          </cell>
          <cell r="G367">
            <v>737.01001</v>
          </cell>
          <cell r="H367">
            <v>0</v>
          </cell>
        </row>
        <row r="368">
          <cell r="F368">
            <v>35431</v>
          </cell>
          <cell r="G368">
            <v>780.150024</v>
          </cell>
          <cell r="H368">
            <v>0</v>
          </cell>
        </row>
        <row r="369">
          <cell r="F369">
            <v>35462</v>
          </cell>
          <cell r="G369">
            <v>798.559998</v>
          </cell>
          <cell r="H369">
            <v>0</v>
          </cell>
        </row>
        <row r="370">
          <cell r="F370">
            <v>35490</v>
          </cell>
          <cell r="G370">
            <v>750.320007</v>
          </cell>
          <cell r="H370">
            <v>0</v>
          </cell>
        </row>
        <row r="371">
          <cell r="F371">
            <v>35521</v>
          </cell>
          <cell r="G371">
            <v>798.530029</v>
          </cell>
          <cell r="H371">
            <v>0</v>
          </cell>
        </row>
        <row r="372">
          <cell r="F372">
            <v>35551</v>
          </cell>
          <cell r="G372">
            <v>843.429993</v>
          </cell>
          <cell r="H372">
            <v>0</v>
          </cell>
        </row>
        <row r="373">
          <cell r="F373">
            <v>35582</v>
          </cell>
          <cell r="G373">
            <v>916.919983</v>
          </cell>
          <cell r="H373">
            <v>0</v>
          </cell>
        </row>
        <row r="374">
          <cell r="F374">
            <v>35612</v>
          </cell>
          <cell r="G374">
            <v>954.309998</v>
          </cell>
          <cell r="H374">
            <v>0</v>
          </cell>
        </row>
        <row r="375">
          <cell r="F375">
            <v>35643</v>
          </cell>
          <cell r="G375">
            <v>930.869995</v>
          </cell>
          <cell r="H375">
            <v>0</v>
          </cell>
        </row>
        <row r="376">
          <cell r="F376">
            <v>35674</v>
          </cell>
          <cell r="G376">
            <v>960.460022</v>
          </cell>
          <cell r="H376">
            <v>0</v>
          </cell>
        </row>
        <row r="377">
          <cell r="F377">
            <v>35704</v>
          </cell>
          <cell r="G377">
            <v>938.030029</v>
          </cell>
          <cell r="H377">
            <v>0</v>
          </cell>
        </row>
        <row r="378">
          <cell r="F378">
            <v>35735</v>
          </cell>
          <cell r="G378">
            <v>973.099976</v>
          </cell>
          <cell r="H378">
            <v>0</v>
          </cell>
        </row>
        <row r="379">
          <cell r="F379">
            <v>35765</v>
          </cell>
          <cell r="G379">
            <v>970.429993</v>
          </cell>
          <cell r="H379">
            <v>0</v>
          </cell>
        </row>
        <row r="380">
          <cell r="F380">
            <v>35796</v>
          </cell>
          <cell r="G380">
            <v>1003.539978</v>
          </cell>
          <cell r="H380">
            <v>0</v>
          </cell>
        </row>
        <row r="381">
          <cell r="F381">
            <v>35827</v>
          </cell>
          <cell r="G381">
            <v>1035.050049</v>
          </cell>
          <cell r="H381">
            <v>0</v>
          </cell>
        </row>
        <row r="382">
          <cell r="F382">
            <v>35855</v>
          </cell>
          <cell r="G382">
            <v>1120.01001</v>
          </cell>
          <cell r="H382">
            <v>0</v>
          </cell>
        </row>
        <row r="383">
          <cell r="F383">
            <v>35886</v>
          </cell>
          <cell r="G383">
            <v>1111.75</v>
          </cell>
          <cell r="H383">
            <v>0</v>
          </cell>
        </row>
        <row r="384">
          <cell r="F384">
            <v>35916</v>
          </cell>
          <cell r="G384">
            <v>1094.829956</v>
          </cell>
          <cell r="H384">
            <v>0</v>
          </cell>
        </row>
        <row r="385">
          <cell r="F385">
            <v>35947</v>
          </cell>
          <cell r="G385">
            <v>1146.420044</v>
          </cell>
          <cell r="H385">
            <v>0</v>
          </cell>
        </row>
        <row r="386">
          <cell r="F386">
            <v>35977</v>
          </cell>
          <cell r="G386">
            <v>1089.630005</v>
          </cell>
          <cell r="H386">
            <v>0</v>
          </cell>
        </row>
        <row r="387">
          <cell r="F387">
            <v>36008</v>
          </cell>
          <cell r="G387">
            <v>982.26001</v>
          </cell>
          <cell r="H387">
            <v>0</v>
          </cell>
        </row>
        <row r="388">
          <cell r="F388">
            <v>36039</v>
          </cell>
          <cell r="G388">
            <v>986.390015</v>
          </cell>
          <cell r="H388">
            <v>0</v>
          </cell>
        </row>
        <row r="389">
          <cell r="F389">
            <v>36069</v>
          </cell>
          <cell r="G389">
            <v>1133.849976</v>
          </cell>
          <cell r="H389">
            <v>0</v>
          </cell>
        </row>
        <row r="390">
          <cell r="F390">
            <v>36100</v>
          </cell>
          <cell r="G390">
            <v>1150.140015</v>
          </cell>
          <cell r="H390">
            <v>0</v>
          </cell>
        </row>
        <row r="391">
          <cell r="F391">
            <v>36130</v>
          </cell>
          <cell r="G391">
            <v>1229.22998</v>
          </cell>
          <cell r="H391">
            <v>0</v>
          </cell>
        </row>
        <row r="392">
          <cell r="F392">
            <v>36161</v>
          </cell>
          <cell r="G392">
            <v>1248.48999</v>
          </cell>
          <cell r="H392">
            <v>0</v>
          </cell>
        </row>
        <row r="393">
          <cell r="F393">
            <v>36192</v>
          </cell>
          <cell r="G393">
            <v>1246.640015</v>
          </cell>
          <cell r="H393">
            <v>0</v>
          </cell>
        </row>
        <row r="394">
          <cell r="F394">
            <v>36220</v>
          </cell>
          <cell r="G394">
            <v>1293.719971</v>
          </cell>
          <cell r="H394">
            <v>0</v>
          </cell>
        </row>
        <row r="395">
          <cell r="F395">
            <v>36251</v>
          </cell>
          <cell r="G395">
            <v>1332.050049</v>
          </cell>
          <cell r="H395">
            <v>0</v>
          </cell>
        </row>
        <row r="396">
          <cell r="F396">
            <v>36281</v>
          </cell>
          <cell r="G396">
            <v>1299.540039</v>
          </cell>
          <cell r="H396">
            <v>0</v>
          </cell>
        </row>
        <row r="397">
          <cell r="F397">
            <v>36312</v>
          </cell>
          <cell r="G397">
            <v>1380.959961</v>
          </cell>
          <cell r="H397">
            <v>0</v>
          </cell>
        </row>
        <row r="398">
          <cell r="F398">
            <v>36342</v>
          </cell>
          <cell r="G398">
            <v>1313.709961</v>
          </cell>
          <cell r="H398">
            <v>0</v>
          </cell>
        </row>
        <row r="399">
          <cell r="F399">
            <v>36373</v>
          </cell>
          <cell r="G399">
            <v>1319.109985</v>
          </cell>
          <cell r="H399">
            <v>0</v>
          </cell>
        </row>
        <row r="400">
          <cell r="F400">
            <v>36404</v>
          </cell>
          <cell r="G400">
            <v>1282.709961</v>
          </cell>
          <cell r="H400">
            <v>0</v>
          </cell>
        </row>
        <row r="401">
          <cell r="F401">
            <v>36434</v>
          </cell>
          <cell r="G401">
            <v>1362.640015</v>
          </cell>
          <cell r="H401">
            <v>0</v>
          </cell>
        </row>
        <row r="402">
          <cell r="F402">
            <v>36465</v>
          </cell>
          <cell r="G402">
            <v>1409.040039</v>
          </cell>
          <cell r="H402">
            <v>0</v>
          </cell>
        </row>
        <row r="403">
          <cell r="F403">
            <v>36495</v>
          </cell>
          <cell r="G403">
            <v>1403.449951</v>
          </cell>
          <cell r="H403">
            <v>0</v>
          </cell>
        </row>
        <row r="404">
          <cell r="F404">
            <v>36526</v>
          </cell>
          <cell r="G404">
            <v>1424.969971</v>
          </cell>
          <cell r="H404">
            <v>0</v>
          </cell>
        </row>
        <row r="405">
          <cell r="F405">
            <v>36557</v>
          </cell>
          <cell r="G405">
            <v>1381.76001</v>
          </cell>
          <cell r="H405">
            <v>0</v>
          </cell>
        </row>
        <row r="406">
          <cell r="F406">
            <v>36586</v>
          </cell>
          <cell r="G406">
            <v>1501.339966</v>
          </cell>
          <cell r="H406">
            <v>0</v>
          </cell>
        </row>
        <row r="407">
          <cell r="F407">
            <v>36617</v>
          </cell>
          <cell r="G407">
            <v>1409.569946</v>
          </cell>
          <cell r="H407">
            <v>0</v>
          </cell>
        </row>
        <row r="408">
          <cell r="F408">
            <v>36647</v>
          </cell>
          <cell r="G408">
            <v>1448.810059</v>
          </cell>
          <cell r="H408">
            <v>0</v>
          </cell>
        </row>
        <row r="409">
          <cell r="F409">
            <v>36678</v>
          </cell>
          <cell r="G409">
            <v>1456.670044</v>
          </cell>
          <cell r="H409">
            <v>0</v>
          </cell>
        </row>
        <row r="410">
          <cell r="F410">
            <v>36708</v>
          </cell>
          <cell r="G410">
            <v>1452.560059</v>
          </cell>
          <cell r="H410">
            <v>0</v>
          </cell>
        </row>
        <row r="411">
          <cell r="F411">
            <v>36739</v>
          </cell>
          <cell r="G411">
            <v>1517.680054</v>
          </cell>
          <cell r="H411">
            <v>0</v>
          </cell>
        </row>
        <row r="412">
          <cell r="F412">
            <v>36770</v>
          </cell>
          <cell r="G412">
            <v>1436.280029</v>
          </cell>
          <cell r="H412">
            <v>0</v>
          </cell>
        </row>
        <row r="413">
          <cell r="F413">
            <v>36800</v>
          </cell>
          <cell r="G413">
            <v>1428.319946</v>
          </cell>
          <cell r="H413">
            <v>0</v>
          </cell>
        </row>
        <row r="414">
          <cell r="F414">
            <v>36831</v>
          </cell>
          <cell r="G414">
            <v>1314.949951</v>
          </cell>
          <cell r="H414">
            <v>0</v>
          </cell>
        </row>
        <row r="415">
          <cell r="F415">
            <v>36861</v>
          </cell>
          <cell r="G415">
            <v>1333.339966</v>
          </cell>
          <cell r="H415">
            <v>0</v>
          </cell>
        </row>
        <row r="416">
          <cell r="F416">
            <v>36892</v>
          </cell>
          <cell r="G416">
            <v>1373.469971</v>
          </cell>
          <cell r="H416">
            <v>0</v>
          </cell>
        </row>
        <row r="417">
          <cell r="F417">
            <v>36923</v>
          </cell>
          <cell r="G417">
            <v>1241.22998</v>
          </cell>
          <cell r="H417">
            <v>0</v>
          </cell>
        </row>
        <row r="418">
          <cell r="F418">
            <v>36951</v>
          </cell>
          <cell r="G418">
            <v>1151.439941</v>
          </cell>
          <cell r="H418">
            <v>1</v>
          </cell>
        </row>
        <row r="419">
          <cell r="F419">
            <v>36982</v>
          </cell>
          <cell r="G419">
            <v>1248.579956</v>
          </cell>
          <cell r="H419">
            <v>1</v>
          </cell>
        </row>
        <row r="420">
          <cell r="F420">
            <v>37012</v>
          </cell>
          <cell r="G420">
            <v>1255.819946</v>
          </cell>
          <cell r="H420">
            <v>1</v>
          </cell>
        </row>
        <row r="421">
          <cell r="F421">
            <v>37043</v>
          </cell>
          <cell r="G421">
            <v>1219.23999</v>
          </cell>
          <cell r="H421">
            <v>1</v>
          </cell>
        </row>
        <row r="422">
          <cell r="F422">
            <v>37073</v>
          </cell>
          <cell r="G422">
            <v>1220.75</v>
          </cell>
          <cell r="H422">
            <v>1</v>
          </cell>
        </row>
        <row r="423">
          <cell r="F423">
            <v>37104</v>
          </cell>
          <cell r="G423">
            <v>1106.400024</v>
          </cell>
          <cell r="H423">
            <v>1</v>
          </cell>
        </row>
        <row r="424">
          <cell r="F424">
            <v>37135</v>
          </cell>
          <cell r="G424">
            <v>1069.630005</v>
          </cell>
          <cell r="H424">
            <v>1</v>
          </cell>
        </row>
        <row r="425">
          <cell r="F425">
            <v>37165</v>
          </cell>
          <cell r="G425">
            <v>1084.099976</v>
          </cell>
          <cell r="H425">
            <v>1</v>
          </cell>
        </row>
        <row r="426">
          <cell r="F426">
            <v>37196</v>
          </cell>
          <cell r="G426">
            <v>1167.099976</v>
          </cell>
          <cell r="H426">
            <v>1</v>
          </cell>
        </row>
        <row r="427">
          <cell r="F427">
            <v>37226</v>
          </cell>
          <cell r="G427">
            <v>1165.27002</v>
          </cell>
          <cell r="H427">
            <v>0</v>
          </cell>
        </row>
        <row r="428">
          <cell r="F428">
            <v>37257</v>
          </cell>
          <cell r="G428">
            <v>1130.199951</v>
          </cell>
          <cell r="H428">
            <v>0</v>
          </cell>
        </row>
        <row r="429">
          <cell r="F429">
            <v>37288</v>
          </cell>
          <cell r="G429">
            <v>1106.72998</v>
          </cell>
          <cell r="H429">
            <v>0</v>
          </cell>
        </row>
        <row r="430">
          <cell r="F430">
            <v>37316</v>
          </cell>
          <cell r="G430">
            <v>1126.339966</v>
          </cell>
          <cell r="H430">
            <v>0</v>
          </cell>
        </row>
        <row r="431">
          <cell r="F431">
            <v>37347</v>
          </cell>
          <cell r="G431">
            <v>1084.560059</v>
          </cell>
          <cell r="H431">
            <v>0</v>
          </cell>
        </row>
        <row r="432">
          <cell r="F432">
            <v>37377</v>
          </cell>
          <cell r="G432">
            <v>1029.150024</v>
          </cell>
          <cell r="H432">
            <v>0</v>
          </cell>
        </row>
        <row r="433">
          <cell r="F433">
            <v>37408</v>
          </cell>
          <cell r="G433">
            <v>953.98999</v>
          </cell>
          <cell r="H433">
            <v>0</v>
          </cell>
        </row>
        <row r="434">
          <cell r="F434">
            <v>37438</v>
          </cell>
          <cell r="G434">
            <v>884.659973</v>
          </cell>
          <cell r="H434">
            <v>0</v>
          </cell>
        </row>
        <row r="435">
          <cell r="F435">
            <v>37469</v>
          </cell>
          <cell r="G435">
            <v>879.150024</v>
          </cell>
          <cell r="H435">
            <v>0</v>
          </cell>
        </row>
        <row r="436">
          <cell r="F436">
            <v>37500</v>
          </cell>
          <cell r="G436">
            <v>818.950012</v>
          </cell>
          <cell r="H436">
            <v>0</v>
          </cell>
        </row>
        <row r="437">
          <cell r="F437">
            <v>37530</v>
          </cell>
          <cell r="G437">
            <v>885.76001</v>
          </cell>
          <cell r="H437">
            <v>0</v>
          </cell>
        </row>
        <row r="438">
          <cell r="F438">
            <v>37561</v>
          </cell>
          <cell r="G438">
            <v>906.549988</v>
          </cell>
          <cell r="H438">
            <v>0</v>
          </cell>
        </row>
        <row r="439">
          <cell r="F439">
            <v>37591</v>
          </cell>
          <cell r="G439">
            <v>909.030029</v>
          </cell>
          <cell r="H439">
            <v>0</v>
          </cell>
        </row>
        <row r="440">
          <cell r="F440">
            <v>37622</v>
          </cell>
          <cell r="G440">
            <v>838.150024</v>
          </cell>
          <cell r="H440">
            <v>0</v>
          </cell>
        </row>
        <row r="441">
          <cell r="F441">
            <v>37653</v>
          </cell>
          <cell r="G441">
            <v>822.099976</v>
          </cell>
          <cell r="H441">
            <v>0</v>
          </cell>
        </row>
        <row r="442">
          <cell r="F442">
            <v>37681</v>
          </cell>
          <cell r="G442">
            <v>876.450012</v>
          </cell>
          <cell r="H442">
            <v>0</v>
          </cell>
        </row>
        <row r="443">
          <cell r="F443">
            <v>37712</v>
          </cell>
          <cell r="G443">
            <v>916.299988</v>
          </cell>
          <cell r="H443">
            <v>0</v>
          </cell>
        </row>
        <row r="444">
          <cell r="F444">
            <v>37742</v>
          </cell>
          <cell r="G444">
            <v>990.140015</v>
          </cell>
          <cell r="H444">
            <v>0</v>
          </cell>
        </row>
        <row r="445">
          <cell r="F445">
            <v>37773</v>
          </cell>
          <cell r="G445">
            <v>985.700012</v>
          </cell>
          <cell r="H445">
            <v>0</v>
          </cell>
        </row>
        <row r="446">
          <cell r="F446">
            <v>37803</v>
          </cell>
          <cell r="G446">
            <v>990.309998</v>
          </cell>
          <cell r="H446">
            <v>0</v>
          </cell>
        </row>
        <row r="447">
          <cell r="F447">
            <v>37834</v>
          </cell>
          <cell r="G447">
            <v>1027.969971</v>
          </cell>
          <cell r="H447">
            <v>0</v>
          </cell>
        </row>
        <row r="448">
          <cell r="F448">
            <v>37865</v>
          </cell>
          <cell r="G448">
            <v>1020.23999</v>
          </cell>
          <cell r="H448">
            <v>0</v>
          </cell>
        </row>
        <row r="449">
          <cell r="F449">
            <v>37895</v>
          </cell>
          <cell r="G449">
            <v>1058.050049</v>
          </cell>
          <cell r="H449">
            <v>0</v>
          </cell>
        </row>
        <row r="450">
          <cell r="F450">
            <v>37926</v>
          </cell>
          <cell r="G450">
            <v>1069.719971</v>
          </cell>
          <cell r="H450">
            <v>0</v>
          </cell>
        </row>
        <row r="451">
          <cell r="F451">
            <v>37956</v>
          </cell>
          <cell r="G451">
            <v>1111.920044</v>
          </cell>
          <cell r="H451">
            <v>0</v>
          </cell>
        </row>
        <row r="452">
          <cell r="F452">
            <v>37987</v>
          </cell>
          <cell r="G452">
            <v>1128.589966</v>
          </cell>
          <cell r="H452">
            <v>0</v>
          </cell>
        </row>
        <row r="453">
          <cell r="F453">
            <v>38018</v>
          </cell>
          <cell r="G453">
            <v>1154.869995</v>
          </cell>
          <cell r="H453">
            <v>0</v>
          </cell>
        </row>
        <row r="454">
          <cell r="F454">
            <v>38047</v>
          </cell>
          <cell r="G454">
            <v>1132.170044</v>
          </cell>
          <cell r="H454">
            <v>0</v>
          </cell>
        </row>
        <row r="455">
          <cell r="F455">
            <v>38078</v>
          </cell>
          <cell r="G455">
            <v>1113.98999</v>
          </cell>
          <cell r="H455">
            <v>0</v>
          </cell>
        </row>
        <row r="456">
          <cell r="F456">
            <v>38108</v>
          </cell>
          <cell r="G456">
            <v>1116.640015</v>
          </cell>
          <cell r="H456">
            <v>0</v>
          </cell>
        </row>
        <row r="457">
          <cell r="F457">
            <v>38139</v>
          </cell>
          <cell r="G457">
            <v>1128.939941</v>
          </cell>
          <cell r="H457">
            <v>0</v>
          </cell>
        </row>
        <row r="458">
          <cell r="F458">
            <v>38169</v>
          </cell>
          <cell r="G458">
            <v>1080.699951</v>
          </cell>
          <cell r="H458">
            <v>0</v>
          </cell>
        </row>
        <row r="459">
          <cell r="F459">
            <v>38200</v>
          </cell>
          <cell r="G459">
            <v>1118.310059</v>
          </cell>
          <cell r="H459">
            <v>0</v>
          </cell>
        </row>
        <row r="460">
          <cell r="F460">
            <v>38231</v>
          </cell>
          <cell r="G460">
            <v>1114.579956</v>
          </cell>
          <cell r="H460">
            <v>0</v>
          </cell>
        </row>
        <row r="461">
          <cell r="F461">
            <v>38261</v>
          </cell>
          <cell r="G461">
            <v>1161.670044</v>
          </cell>
          <cell r="H461">
            <v>0</v>
          </cell>
        </row>
        <row r="462">
          <cell r="F462">
            <v>38292</v>
          </cell>
          <cell r="G462">
            <v>1190.329956</v>
          </cell>
          <cell r="H462">
            <v>0</v>
          </cell>
        </row>
        <row r="463">
          <cell r="F463">
            <v>38322</v>
          </cell>
          <cell r="G463">
            <v>1187.890015</v>
          </cell>
          <cell r="H463">
            <v>0</v>
          </cell>
        </row>
        <row r="464">
          <cell r="F464">
            <v>38353</v>
          </cell>
          <cell r="G464">
            <v>1189.890015</v>
          </cell>
          <cell r="H464">
            <v>0</v>
          </cell>
        </row>
        <row r="465">
          <cell r="F465">
            <v>38384</v>
          </cell>
          <cell r="G465">
            <v>1210.469971</v>
          </cell>
          <cell r="H465">
            <v>0</v>
          </cell>
        </row>
        <row r="466">
          <cell r="F466">
            <v>38412</v>
          </cell>
          <cell r="G466">
            <v>1180.589966</v>
          </cell>
          <cell r="H466">
            <v>0</v>
          </cell>
        </row>
        <row r="467">
          <cell r="F467">
            <v>38443</v>
          </cell>
          <cell r="G467">
            <v>1172.630005</v>
          </cell>
          <cell r="H467">
            <v>0</v>
          </cell>
        </row>
        <row r="468">
          <cell r="F468">
            <v>38473</v>
          </cell>
          <cell r="G468">
            <v>1204.290039</v>
          </cell>
          <cell r="H468">
            <v>0</v>
          </cell>
        </row>
        <row r="469">
          <cell r="F469">
            <v>38504</v>
          </cell>
          <cell r="G469">
            <v>1191.329956</v>
          </cell>
          <cell r="H469">
            <v>0</v>
          </cell>
        </row>
        <row r="470">
          <cell r="F470">
            <v>38534</v>
          </cell>
          <cell r="G470">
            <v>1235.859985</v>
          </cell>
          <cell r="H470">
            <v>0</v>
          </cell>
        </row>
        <row r="471">
          <cell r="F471">
            <v>38565</v>
          </cell>
          <cell r="G471">
            <v>1221.589966</v>
          </cell>
          <cell r="H471">
            <v>0</v>
          </cell>
        </row>
        <row r="472">
          <cell r="F472">
            <v>38596</v>
          </cell>
          <cell r="G472">
            <v>1191.48999</v>
          </cell>
          <cell r="H472">
            <v>0</v>
          </cell>
        </row>
        <row r="473">
          <cell r="F473">
            <v>38626</v>
          </cell>
          <cell r="G473">
            <v>1219.939941</v>
          </cell>
          <cell r="H473">
            <v>0</v>
          </cell>
        </row>
        <row r="474">
          <cell r="F474">
            <v>38657</v>
          </cell>
          <cell r="G474">
            <v>1264.670044</v>
          </cell>
          <cell r="H474">
            <v>0</v>
          </cell>
        </row>
        <row r="475">
          <cell r="F475">
            <v>38687</v>
          </cell>
          <cell r="G475">
            <v>1273.47998</v>
          </cell>
          <cell r="H475">
            <v>0</v>
          </cell>
        </row>
        <row r="476">
          <cell r="F476">
            <v>38718</v>
          </cell>
          <cell r="G476">
            <v>1270.839966</v>
          </cell>
          <cell r="H476">
            <v>0</v>
          </cell>
        </row>
        <row r="477">
          <cell r="F477">
            <v>38749</v>
          </cell>
          <cell r="G477">
            <v>1289.140015</v>
          </cell>
          <cell r="H477">
            <v>0</v>
          </cell>
        </row>
        <row r="478">
          <cell r="F478">
            <v>38777</v>
          </cell>
          <cell r="G478">
            <v>1309.040039</v>
          </cell>
          <cell r="H478">
            <v>0</v>
          </cell>
        </row>
        <row r="479">
          <cell r="F479">
            <v>38808</v>
          </cell>
          <cell r="G479">
            <v>1312.25</v>
          </cell>
          <cell r="H479">
            <v>0</v>
          </cell>
        </row>
        <row r="480">
          <cell r="F480">
            <v>38838</v>
          </cell>
          <cell r="G480">
            <v>1285.709961</v>
          </cell>
          <cell r="H480">
            <v>0</v>
          </cell>
        </row>
        <row r="481">
          <cell r="F481">
            <v>38869</v>
          </cell>
          <cell r="G481">
            <v>1274.079956</v>
          </cell>
          <cell r="H481">
            <v>0</v>
          </cell>
        </row>
        <row r="482">
          <cell r="F482">
            <v>38899</v>
          </cell>
          <cell r="G482">
            <v>1280.27002</v>
          </cell>
          <cell r="H482">
            <v>0</v>
          </cell>
        </row>
        <row r="483">
          <cell r="F483">
            <v>38930</v>
          </cell>
          <cell r="G483">
            <v>1303.819946</v>
          </cell>
          <cell r="H483">
            <v>0</v>
          </cell>
        </row>
        <row r="484">
          <cell r="F484">
            <v>38961</v>
          </cell>
          <cell r="G484">
            <v>1353.219971</v>
          </cell>
          <cell r="H484">
            <v>0</v>
          </cell>
        </row>
        <row r="485">
          <cell r="F485">
            <v>38991</v>
          </cell>
          <cell r="G485">
            <v>1367.339966</v>
          </cell>
          <cell r="H485">
            <v>0</v>
          </cell>
        </row>
        <row r="486">
          <cell r="F486">
            <v>39022</v>
          </cell>
          <cell r="G486">
            <v>1400.630005</v>
          </cell>
          <cell r="H486">
            <v>0</v>
          </cell>
        </row>
        <row r="487">
          <cell r="F487">
            <v>39052</v>
          </cell>
          <cell r="G487">
            <v>1418.339966</v>
          </cell>
          <cell r="H487">
            <v>0</v>
          </cell>
        </row>
        <row r="488">
          <cell r="F488">
            <v>39083</v>
          </cell>
          <cell r="G488">
            <v>1445.939941</v>
          </cell>
          <cell r="H488">
            <v>0</v>
          </cell>
        </row>
        <row r="489">
          <cell r="F489">
            <v>39114</v>
          </cell>
          <cell r="G489">
            <v>1403.170044</v>
          </cell>
          <cell r="H489">
            <v>0</v>
          </cell>
        </row>
        <row r="490">
          <cell r="F490">
            <v>39142</v>
          </cell>
          <cell r="G490">
            <v>1443.76001</v>
          </cell>
          <cell r="H490">
            <v>0</v>
          </cell>
        </row>
        <row r="491">
          <cell r="F491">
            <v>39173</v>
          </cell>
          <cell r="G491">
            <v>1502.390015</v>
          </cell>
          <cell r="H491">
            <v>0</v>
          </cell>
        </row>
        <row r="492">
          <cell r="F492">
            <v>39203</v>
          </cell>
          <cell r="G492">
            <v>1530.619995</v>
          </cell>
          <cell r="H492">
            <v>0</v>
          </cell>
        </row>
        <row r="493">
          <cell r="F493">
            <v>39234</v>
          </cell>
          <cell r="G493">
            <v>1525.400024</v>
          </cell>
          <cell r="H493">
            <v>0</v>
          </cell>
        </row>
        <row r="494">
          <cell r="F494">
            <v>39264</v>
          </cell>
          <cell r="G494">
            <v>1472.199951</v>
          </cell>
          <cell r="H494">
            <v>0</v>
          </cell>
        </row>
        <row r="495">
          <cell r="F495">
            <v>39295</v>
          </cell>
          <cell r="G495">
            <v>1478.550049</v>
          </cell>
          <cell r="H495">
            <v>0</v>
          </cell>
        </row>
        <row r="496">
          <cell r="F496">
            <v>39326</v>
          </cell>
          <cell r="G496">
            <v>1542.839966</v>
          </cell>
          <cell r="H496">
            <v>0</v>
          </cell>
        </row>
        <row r="497">
          <cell r="F497">
            <v>39356</v>
          </cell>
          <cell r="G497">
            <v>1508.439941</v>
          </cell>
          <cell r="H497">
            <v>0</v>
          </cell>
        </row>
        <row r="498">
          <cell r="F498">
            <v>39387</v>
          </cell>
          <cell r="G498">
            <v>1507.339966</v>
          </cell>
          <cell r="H498">
            <v>0</v>
          </cell>
        </row>
        <row r="499">
          <cell r="F499">
            <v>39417</v>
          </cell>
          <cell r="G499">
            <v>1447.160034</v>
          </cell>
          <cell r="H499">
            <v>1</v>
          </cell>
        </row>
        <row r="500">
          <cell r="F500">
            <v>39448</v>
          </cell>
          <cell r="G500">
            <v>1378.550049</v>
          </cell>
          <cell r="H500">
            <v>1</v>
          </cell>
        </row>
        <row r="501">
          <cell r="F501">
            <v>39479</v>
          </cell>
          <cell r="G501">
            <v>1304.339966</v>
          </cell>
          <cell r="H501">
            <v>1</v>
          </cell>
        </row>
        <row r="502">
          <cell r="F502">
            <v>39508</v>
          </cell>
          <cell r="G502">
            <v>1369.310059</v>
          </cell>
          <cell r="H502">
            <v>1</v>
          </cell>
        </row>
        <row r="503">
          <cell r="F503">
            <v>39539</v>
          </cell>
          <cell r="G503">
            <v>1409.339966</v>
          </cell>
          <cell r="H503">
            <v>1</v>
          </cell>
        </row>
        <row r="504">
          <cell r="F504">
            <v>39569</v>
          </cell>
          <cell r="G504">
            <v>1404.050049</v>
          </cell>
          <cell r="H504">
            <v>1</v>
          </cell>
        </row>
        <row r="505">
          <cell r="F505">
            <v>39600</v>
          </cell>
          <cell r="G505">
            <v>1262.900024</v>
          </cell>
          <cell r="H505">
            <v>1</v>
          </cell>
        </row>
        <row r="506">
          <cell r="F506">
            <v>39630</v>
          </cell>
          <cell r="G506">
            <v>1267.380005</v>
          </cell>
          <cell r="H506">
            <v>1</v>
          </cell>
        </row>
        <row r="507">
          <cell r="F507">
            <v>39661</v>
          </cell>
          <cell r="G507">
            <v>1236.829956</v>
          </cell>
          <cell r="H507">
            <v>1</v>
          </cell>
        </row>
        <row r="508">
          <cell r="F508">
            <v>39692</v>
          </cell>
          <cell r="G508">
            <v>1114.280029</v>
          </cell>
          <cell r="H508">
            <v>1</v>
          </cell>
        </row>
        <row r="509">
          <cell r="F509">
            <v>39722</v>
          </cell>
          <cell r="G509">
            <v>904.880005</v>
          </cell>
          <cell r="H509">
            <v>1</v>
          </cell>
        </row>
        <row r="510">
          <cell r="F510">
            <v>39753</v>
          </cell>
          <cell r="G510">
            <v>845.219971</v>
          </cell>
          <cell r="H510">
            <v>1</v>
          </cell>
        </row>
        <row r="511">
          <cell r="F511">
            <v>39783</v>
          </cell>
          <cell r="G511">
            <v>903.25</v>
          </cell>
          <cell r="H511">
            <v>1</v>
          </cell>
        </row>
        <row r="512">
          <cell r="F512">
            <v>39814</v>
          </cell>
          <cell r="G512">
            <v>845.849976</v>
          </cell>
          <cell r="H512">
            <v>1</v>
          </cell>
        </row>
        <row r="513">
          <cell r="F513">
            <v>39845</v>
          </cell>
          <cell r="G513">
            <v>682.549988</v>
          </cell>
          <cell r="H513">
            <v>1</v>
          </cell>
        </row>
        <row r="514">
          <cell r="F514">
            <v>39873</v>
          </cell>
          <cell r="G514">
            <v>834.380005</v>
          </cell>
          <cell r="H514">
            <v>1</v>
          </cell>
        </row>
        <row r="515">
          <cell r="F515">
            <v>39904</v>
          </cell>
          <cell r="G515">
            <v>872.809998</v>
          </cell>
          <cell r="H515">
            <v>1</v>
          </cell>
        </row>
        <row r="516">
          <cell r="F516">
            <v>39934</v>
          </cell>
          <cell r="G516">
            <v>942.460022</v>
          </cell>
          <cell r="H516">
            <v>1</v>
          </cell>
        </row>
        <row r="517">
          <cell r="F517">
            <v>39965</v>
          </cell>
          <cell r="G517">
            <v>896.419983</v>
          </cell>
          <cell r="H517">
            <v>1</v>
          </cell>
        </row>
        <row r="518">
          <cell r="F518">
            <v>39995</v>
          </cell>
          <cell r="G518">
            <v>997.080017</v>
          </cell>
          <cell r="H518">
            <v>0</v>
          </cell>
        </row>
        <row r="519">
          <cell r="F519">
            <v>40026</v>
          </cell>
          <cell r="G519">
            <v>1003.23999</v>
          </cell>
          <cell r="H519">
            <v>0</v>
          </cell>
        </row>
        <row r="520">
          <cell r="F520">
            <v>40057</v>
          </cell>
          <cell r="G520">
            <v>1029.849976</v>
          </cell>
          <cell r="H520">
            <v>0</v>
          </cell>
        </row>
        <row r="521">
          <cell r="F521">
            <v>40087</v>
          </cell>
          <cell r="G521">
            <v>1066.630005</v>
          </cell>
          <cell r="H521">
            <v>0</v>
          </cell>
        </row>
        <row r="522">
          <cell r="F522">
            <v>40118</v>
          </cell>
          <cell r="G522">
            <v>1099.920044</v>
          </cell>
          <cell r="H522">
            <v>0</v>
          </cell>
        </row>
        <row r="523">
          <cell r="F523">
            <v>40148</v>
          </cell>
          <cell r="G523">
            <v>1115.099976</v>
          </cell>
          <cell r="H523">
            <v>0</v>
          </cell>
        </row>
        <row r="524">
          <cell r="F524">
            <v>40179</v>
          </cell>
          <cell r="G524">
            <v>1063.109985</v>
          </cell>
          <cell r="H524">
            <v>0</v>
          </cell>
        </row>
        <row r="525">
          <cell r="F525">
            <v>40210</v>
          </cell>
          <cell r="G525">
            <v>1122.969971</v>
          </cell>
          <cell r="H525">
            <v>0</v>
          </cell>
        </row>
        <row r="526">
          <cell r="F526">
            <v>40238</v>
          </cell>
          <cell r="G526">
            <v>1178.099976</v>
          </cell>
          <cell r="H526">
            <v>0</v>
          </cell>
        </row>
        <row r="527">
          <cell r="F527">
            <v>40269</v>
          </cell>
          <cell r="G527">
            <v>1128.150024</v>
          </cell>
          <cell r="H527">
            <v>0</v>
          </cell>
        </row>
        <row r="528">
          <cell r="F528">
            <v>40299</v>
          </cell>
          <cell r="G528">
            <v>1102.829956</v>
          </cell>
          <cell r="H528">
            <v>0</v>
          </cell>
        </row>
        <row r="529">
          <cell r="F529">
            <v>40330</v>
          </cell>
          <cell r="G529">
            <v>1027.369995</v>
          </cell>
          <cell r="H529">
            <v>0</v>
          </cell>
        </row>
        <row r="530">
          <cell r="F530">
            <v>40360</v>
          </cell>
          <cell r="G530">
            <v>1125.810059</v>
          </cell>
          <cell r="H530">
            <v>0</v>
          </cell>
        </row>
        <row r="531">
          <cell r="F531">
            <v>40391</v>
          </cell>
          <cell r="G531">
            <v>1090.099976</v>
          </cell>
          <cell r="H531">
            <v>0</v>
          </cell>
        </row>
        <row r="532">
          <cell r="F532">
            <v>40422</v>
          </cell>
          <cell r="G532">
            <v>1141.199951</v>
          </cell>
          <cell r="H532">
            <v>0</v>
          </cell>
        </row>
        <row r="533">
          <cell r="F533">
            <v>40452</v>
          </cell>
          <cell r="G533">
            <v>1221.060059</v>
          </cell>
          <cell r="H533">
            <v>0</v>
          </cell>
        </row>
        <row r="534">
          <cell r="F534">
            <v>40483</v>
          </cell>
          <cell r="G534">
            <v>1221.530029</v>
          </cell>
          <cell r="H534">
            <v>0</v>
          </cell>
        </row>
        <row r="535">
          <cell r="F535">
            <v>40513</v>
          </cell>
          <cell r="G535">
            <v>1273.849976</v>
          </cell>
          <cell r="H535">
            <v>0</v>
          </cell>
        </row>
        <row r="536">
          <cell r="F536">
            <v>40544</v>
          </cell>
          <cell r="G536">
            <v>1307.099976</v>
          </cell>
          <cell r="H536">
            <v>0</v>
          </cell>
        </row>
        <row r="537">
          <cell r="F537">
            <v>40575</v>
          </cell>
          <cell r="G537">
            <v>1330.969971</v>
          </cell>
          <cell r="H537">
            <v>0</v>
          </cell>
        </row>
        <row r="538">
          <cell r="F538">
            <v>40603</v>
          </cell>
          <cell r="G538">
            <v>1325.829956</v>
          </cell>
          <cell r="H538">
            <v>0</v>
          </cell>
        </row>
        <row r="539">
          <cell r="F539">
            <v>40634</v>
          </cell>
          <cell r="G539">
            <v>1335.099976</v>
          </cell>
          <cell r="H539">
            <v>0</v>
          </cell>
        </row>
        <row r="540">
          <cell r="F540">
            <v>40664</v>
          </cell>
          <cell r="G540">
            <v>1312.939941</v>
          </cell>
          <cell r="H540">
            <v>0</v>
          </cell>
        </row>
        <row r="541">
          <cell r="F541">
            <v>40695</v>
          </cell>
          <cell r="G541">
            <v>1320.640015</v>
          </cell>
          <cell r="H541">
            <v>0</v>
          </cell>
        </row>
        <row r="542">
          <cell r="F542">
            <v>40725</v>
          </cell>
          <cell r="G542">
            <v>1200.069946</v>
          </cell>
          <cell r="H542">
            <v>0</v>
          </cell>
        </row>
        <row r="543">
          <cell r="F543">
            <v>40756</v>
          </cell>
          <cell r="G543">
            <v>1204.420044</v>
          </cell>
          <cell r="H543">
            <v>0</v>
          </cell>
        </row>
        <row r="544">
          <cell r="F544">
            <v>40787</v>
          </cell>
          <cell r="G544">
            <v>1164.969971</v>
          </cell>
          <cell r="H544">
            <v>0</v>
          </cell>
        </row>
        <row r="545">
          <cell r="F545">
            <v>40817</v>
          </cell>
          <cell r="G545">
            <v>1261.150024</v>
          </cell>
          <cell r="H545">
            <v>0</v>
          </cell>
        </row>
        <row r="546">
          <cell r="F546">
            <v>40848</v>
          </cell>
          <cell r="G546">
            <v>1244.579956</v>
          </cell>
          <cell r="H546">
            <v>0</v>
          </cell>
        </row>
        <row r="547">
          <cell r="F547">
            <v>40878</v>
          </cell>
          <cell r="G547">
            <v>1281.060059</v>
          </cell>
          <cell r="H547">
            <v>0</v>
          </cell>
        </row>
        <row r="548">
          <cell r="F548">
            <v>40909</v>
          </cell>
          <cell r="G548">
            <v>1325.540039</v>
          </cell>
          <cell r="H548">
            <v>0</v>
          </cell>
        </row>
        <row r="549">
          <cell r="F549">
            <v>40940</v>
          </cell>
          <cell r="G549">
            <v>1374.089966</v>
          </cell>
          <cell r="H549">
            <v>0</v>
          </cell>
        </row>
        <row r="550">
          <cell r="F550">
            <v>40969</v>
          </cell>
          <cell r="G550">
            <v>1398.079956</v>
          </cell>
          <cell r="H550">
            <v>0</v>
          </cell>
        </row>
        <row r="551">
          <cell r="F551">
            <v>41000</v>
          </cell>
          <cell r="G551">
            <v>1391.569946</v>
          </cell>
          <cell r="H551">
            <v>0</v>
          </cell>
        </row>
        <row r="552">
          <cell r="F552">
            <v>41030</v>
          </cell>
          <cell r="G552">
            <v>1310.329956</v>
          </cell>
          <cell r="H552">
            <v>0</v>
          </cell>
        </row>
        <row r="553">
          <cell r="F553">
            <v>41061</v>
          </cell>
          <cell r="G553">
            <v>1367.579956</v>
          </cell>
          <cell r="H553">
            <v>0</v>
          </cell>
        </row>
        <row r="554">
          <cell r="F554">
            <v>41091</v>
          </cell>
          <cell r="G554">
            <v>1365</v>
          </cell>
          <cell r="H554">
            <v>0</v>
          </cell>
        </row>
        <row r="555">
          <cell r="F555">
            <v>41122</v>
          </cell>
          <cell r="G555">
            <v>1432.119995</v>
          </cell>
          <cell r="H555">
            <v>0</v>
          </cell>
        </row>
        <row r="556">
          <cell r="F556">
            <v>41153</v>
          </cell>
          <cell r="G556">
            <v>1461.400024</v>
          </cell>
          <cell r="H556">
            <v>0</v>
          </cell>
        </row>
        <row r="557">
          <cell r="F557">
            <v>41183</v>
          </cell>
          <cell r="G557">
            <v>1427.589966</v>
          </cell>
          <cell r="H557">
            <v>0</v>
          </cell>
        </row>
        <row r="558">
          <cell r="F558">
            <v>41214</v>
          </cell>
          <cell r="G558">
            <v>1413.939941</v>
          </cell>
          <cell r="H558">
            <v>0</v>
          </cell>
        </row>
        <row r="559">
          <cell r="F559">
            <v>41244</v>
          </cell>
          <cell r="G559">
            <v>1459.369995</v>
          </cell>
          <cell r="H559">
            <v>0</v>
          </cell>
        </row>
        <row r="560">
          <cell r="F560">
            <v>41275</v>
          </cell>
          <cell r="G560">
            <v>1498.109985</v>
          </cell>
          <cell r="H560">
            <v>0</v>
          </cell>
        </row>
        <row r="561">
          <cell r="F561">
            <v>41306</v>
          </cell>
          <cell r="G561">
            <v>1514.680054</v>
          </cell>
          <cell r="H561">
            <v>0</v>
          </cell>
        </row>
        <row r="562">
          <cell r="F562">
            <v>41334</v>
          </cell>
          <cell r="G562">
            <v>1559.97998</v>
          </cell>
          <cell r="H562">
            <v>0</v>
          </cell>
        </row>
        <row r="563">
          <cell r="F563">
            <v>41365</v>
          </cell>
          <cell r="G563">
            <v>1597.589966</v>
          </cell>
          <cell r="H563">
            <v>0</v>
          </cell>
        </row>
        <row r="564">
          <cell r="F564">
            <v>41395</v>
          </cell>
          <cell r="G564">
            <v>1622.560059</v>
          </cell>
          <cell r="H564">
            <v>0</v>
          </cell>
        </row>
        <row r="565">
          <cell r="F565">
            <v>41426</v>
          </cell>
          <cell r="G565">
            <v>1615.410034</v>
          </cell>
          <cell r="H565">
            <v>0</v>
          </cell>
        </row>
        <row r="566">
          <cell r="F566">
            <v>41456</v>
          </cell>
          <cell r="G566">
            <v>1706.869995</v>
          </cell>
          <cell r="H566">
            <v>0</v>
          </cell>
        </row>
        <row r="567">
          <cell r="F567">
            <v>41487</v>
          </cell>
          <cell r="G567">
            <v>1655.079956</v>
          </cell>
          <cell r="H567">
            <v>0</v>
          </cell>
        </row>
        <row r="568">
          <cell r="F568">
            <v>41518</v>
          </cell>
          <cell r="G568">
            <v>1678.660034</v>
          </cell>
          <cell r="H568">
            <v>0</v>
          </cell>
        </row>
        <row r="569">
          <cell r="F569">
            <v>41548</v>
          </cell>
          <cell r="G569">
            <v>1756.540039</v>
          </cell>
          <cell r="H569">
            <v>0</v>
          </cell>
        </row>
        <row r="570">
          <cell r="F570">
            <v>41579</v>
          </cell>
          <cell r="G570">
            <v>1785.030029</v>
          </cell>
          <cell r="H570">
            <v>0</v>
          </cell>
        </row>
        <row r="571">
          <cell r="F571">
            <v>41609</v>
          </cell>
          <cell r="G571">
            <v>1831.97998</v>
          </cell>
          <cell r="H571">
            <v>0</v>
          </cell>
        </row>
        <row r="572">
          <cell r="F572">
            <v>41640</v>
          </cell>
          <cell r="G572">
            <v>1773.430054</v>
          </cell>
          <cell r="H572">
            <v>0</v>
          </cell>
        </row>
        <row r="573">
          <cell r="F573">
            <v>41671</v>
          </cell>
          <cell r="G573">
            <v>1877.030029</v>
          </cell>
          <cell r="H573">
            <v>0</v>
          </cell>
        </row>
        <row r="574">
          <cell r="F574">
            <v>41699</v>
          </cell>
          <cell r="G574">
            <v>1888.77002</v>
          </cell>
          <cell r="H574">
            <v>0</v>
          </cell>
        </row>
        <row r="575">
          <cell r="F575">
            <v>41730</v>
          </cell>
          <cell r="G575">
            <v>1883.680054</v>
          </cell>
          <cell r="H575">
            <v>0</v>
          </cell>
        </row>
        <row r="576">
          <cell r="F576">
            <v>41760</v>
          </cell>
          <cell r="G576">
            <v>1940.459961</v>
          </cell>
          <cell r="H576">
            <v>0</v>
          </cell>
        </row>
        <row r="577">
          <cell r="F577">
            <v>41791</v>
          </cell>
          <cell r="G577">
            <v>1985.439941</v>
          </cell>
          <cell r="H577">
            <v>0</v>
          </cell>
        </row>
        <row r="578">
          <cell r="F578">
            <v>41821</v>
          </cell>
          <cell r="G578">
            <v>1930.670044</v>
          </cell>
          <cell r="H578">
            <v>0</v>
          </cell>
        </row>
        <row r="579">
          <cell r="F579">
            <v>41852</v>
          </cell>
          <cell r="G579">
            <v>1997.650024</v>
          </cell>
          <cell r="H579">
            <v>0</v>
          </cell>
        </row>
        <row r="580">
          <cell r="F580">
            <v>41883</v>
          </cell>
          <cell r="G580">
            <v>1946.170044</v>
          </cell>
          <cell r="H580">
            <v>0</v>
          </cell>
        </row>
        <row r="581">
          <cell r="F581">
            <v>41913</v>
          </cell>
          <cell r="G581">
            <v>2031.209961</v>
          </cell>
          <cell r="H581">
            <v>0</v>
          </cell>
        </row>
        <row r="582">
          <cell r="F582">
            <v>41944</v>
          </cell>
          <cell r="G582">
            <v>2071.919922</v>
          </cell>
          <cell r="H582">
            <v>0</v>
          </cell>
        </row>
        <row r="583">
          <cell r="F583">
            <v>41974</v>
          </cell>
          <cell r="G583">
            <v>2058.899902</v>
          </cell>
          <cell r="H583">
            <v>0</v>
          </cell>
        </row>
        <row r="584">
          <cell r="F584">
            <v>42005</v>
          </cell>
          <cell r="G584">
            <v>2062.52002</v>
          </cell>
          <cell r="H584">
            <v>0</v>
          </cell>
        </row>
        <row r="585">
          <cell r="F585">
            <v>42036</v>
          </cell>
          <cell r="G585">
            <v>2101.040039</v>
          </cell>
          <cell r="H585">
            <v>0</v>
          </cell>
        </row>
        <row r="586">
          <cell r="F586">
            <v>42064</v>
          </cell>
          <cell r="G586">
            <v>2066.959961</v>
          </cell>
          <cell r="H586">
            <v>0</v>
          </cell>
        </row>
        <row r="587">
          <cell r="F587">
            <v>42095</v>
          </cell>
          <cell r="G587">
            <v>2085.51001</v>
          </cell>
          <cell r="H587">
            <v>0</v>
          </cell>
        </row>
        <row r="588">
          <cell r="F588">
            <v>42125</v>
          </cell>
          <cell r="G588">
            <v>2095.840088</v>
          </cell>
          <cell r="H588">
            <v>0</v>
          </cell>
        </row>
        <row r="589">
          <cell r="F589">
            <v>42156</v>
          </cell>
          <cell r="G589">
            <v>2076.780029</v>
          </cell>
          <cell r="H589">
            <v>0</v>
          </cell>
        </row>
        <row r="590">
          <cell r="F590">
            <v>42186</v>
          </cell>
          <cell r="G590">
            <v>2083.560059</v>
          </cell>
          <cell r="H590">
            <v>0</v>
          </cell>
        </row>
        <row r="591">
          <cell r="F591">
            <v>42217</v>
          </cell>
          <cell r="G591">
            <v>1951.130005</v>
          </cell>
          <cell r="H591">
            <v>0</v>
          </cell>
        </row>
        <row r="592">
          <cell r="F592">
            <v>42248</v>
          </cell>
          <cell r="G592">
            <v>1923.819946</v>
          </cell>
          <cell r="H592">
            <v>0</v>
          </cell>
        </row>
        <row r="593">
          <cell r="F593">
            <v>42278</v>
          </cell>
          <cell r="G593">
            <v>2099.929932</v>
          </cell>
          <cell r="H593">
            <v>0</v>
          </cell>
        </row>
        <row r="594">
          <cell r="F594">
            <v>42309</v>
          </cell>
          <cell r="G594">
            <v>2049.620117</v>
          </cell>
          <cell r="H594">
            <v>0</v>
          </cell>
        </row>
        <row r="595">
          <cell r="F595">
            <v>42339</v>
          </cell>
          <cell r="G595">
            <v>2043.939941</v>
          </cell>
          <cell r="H595">
            <v>0</v>
          </cell>
        </row>
        <row r="596">
          <cell r="F596">
            <v>42370</v>
          </cell>
          <cell r="G596">
            <v>1915.449951</v>
          </cell>
          <cell r="H596">
            <v>0</v>
          </cell>
        </row>
        <row r="597">
          <cell r="F597">
            <v>42401</v>
          </cell>
          <cell r="G597">
            <v>1993.400024</v>
          </cell>
          <cell r="H597">
            <v>0</v>
          </cell>
        </row>
        <row r="598">
          <cell r="F598">
            <v>42430</v>
          </cell>
          <cell r="G598">
            <v>2059.73999</v>
          </cell>
          <cell r="H598">
            <v>0</v>
          </cell>
        </row>
        <row r="599">
          <cell r="F599">
            <v>42461</v>
          </cell>
          <cell r="G599">
            <v>2050.629883</v>
          </cell>
          <cell r="H599">
            <v>0</v>
          </cell>
        </row>
        <row r="600">
          <cell r="F600">
            <v>42491</v>
          </cell>
          <cell r="G600">
            <v>2105.26001</v>
          </cell>
          <cell r="H600">
            <v>0</v>
          </cell>
        </row>
        <row r="601">
          <cell r="F601">
            <v>42522</v>
          </cell>
          <cell r="G601">
            <v>2098.860107</v>
          </cell>
          <cell r="H601">
            <v>0</v>
          </cell>
        </row>
        <row r="602">
          <cell r="F602">
            <v>42552</v>
          </cell>
          <cell r="G602">
            <v>2164.25</v>
          </cell>
          <cell r="H602">
            <v>0</v>
          </cell>
        </row>
        <row r="603">
          <cell r="F603">
            <v>42583</v>
          </cell>
          <cell r="G603">
            <v>2170.860107</v>
          </cell>
          <cell r="H603">
            <v>0</v>
          </cell>
        </row>
        <row r="604">
          <cell r="F604">
            <v>42614</v>
          </cell>
          <cell r="G604">
            <v>2160.77002</v>
          </cell>
          <cell r="H604">
            <v>0</v>
          </cell>
        </row>
        <row r="605">
          <cell r="F605">
            <v>42644</v>
          </cell>
          <cell r="G605">
            <v>2088.659912</v>
          </cell>
          <cell r="H605">
            <v>0</v>
          </cell>
        </row>
        <row r="606">
          <cell r="F606">
            <v>42675</v>
          </cell>
          <cell r="G606">
            <v>2191.080078</v>
          </cell>
          <cell r="H606">
            <v>0</v>
          </cell>
        </row>
        <row r="607">
          <cell r="F607">
            <v>42705</v>
          </cell>
          <cell r="G607">
            <v>2269</v>
          </cell>
          <cell r="H607">
            <v>0</v>
          </cell>
        </row>
        <row r="608">
          <cell r="F608">
            <v>42736</v>
          </cell>
          <cell r="G608">
            <v>2280.850098</v>
          </cell>
          <cell r="H608">
            <v>0</v>
          </cell>
        </row>
        <row r="609">
          <cell r="F609">
            <v>42767</v>
          </cell>
          <cell r="G609">
            <v>2381.919922</v>
          </cell>
          <cell r="H609">
            <v>0</v>
          </cell>
        </row>
        <row r="610">
          <cell r="F610">
            <v>42795</v>
          </cell>
          <cell r="G610">
            <v>2357.48999</v>
          </cell>
          <cell r="H610">
            <v>0</v>
          </cell>
        </row>
        <row r="611">
          <cell r="F611">
            <v>42826</v>
          </cell>
          <cell r="G611">
            <v>2389.52002</v>
          </cell>
          <cell r="H611">
            <v>0</v>
          </cell>
        </row>
        <row r="612">
          <cell r="F612">
            <v>42856</v>
          </cell>
          <cell r="G612">
            <v>2430.060059</v>
          </cell>
          <cell r="H612">
            <v>0</v>
          </cell>
        </row>
        <row r="613">
          <cell r="F613">
            <v>42887</v>
          </cell>
          <cell r="G613">
            <v>2409.75</v>
          </cell>
          <cell r="H613">
            <v>0</v>
          </cell>
        </row>
        <row r="614">
          <cell r="F614">
            <v>42917</v>
          </cell>
          <cell r="G614">
            <v>2472.159912</v>
          </cell>
          <cell r="H614">
            <v>0</v>
          </cell>
        </row>
        <row r="615">
          <cell r="F615">
            <v>42948</v>
          </cell>
          <cell r="G615">
            <v>2471.649902</v>
          </cell>
          <cell r="H615">
            <v>0</v>
          </cell>
        </row>
        <row r="616">
          <cell r="F616">
            <v>42979</v>
          </cell>
          <cell r="G616">
            <v>2552.070068</v>
          </cell>
          <cell r="H616">
            <v>0</v>
          </cell>
        </row>
        <row r="617">
          <cell r="F617">
            <v>43009</v>
          </cell>
          <cell r="G617">
            <v>2579.850098</v>
          </cell>
          <cell r="H617">
            <v>0</v>
          </cell>
        </row>
        <row r="618">
          <cell r="F618">
            <v>43040</v>
          </cell>
          <cell r="G618">
            <v>2647.580078</v>
          </cell>
          <cell r="H618">
            <v>0</v>
          </cell>
        </row>
        <row r="619">
          <cell r="F619">
            <v>43070</v>
          </cell>
          <cell r="G619">
            <v>2723.98999</v>
          </cell>
          <cell r="H619">
            <v>0</v>
          </cell>
        </row>
        <row r="620">
          <cell r="F620">
            <v>43101</v>
          </cell>
          <cell r="G620">
            <v>2821.97998</v>
          </cell>
          <cell r="H620">
            <v>0</v>
          </cell>
        </row>
        <row r="621">
          <cell r="F621">
            <v>43132</v>
          </cell>
          <cell r="G621">
            <v>2677.669922</v>
          </cell>
          <cell r="H621">
            <v>0</v>
          </cell>
        </row>
        <row r="622">
          <cell r="F622">
            <v>43160</v>
          </cell>
          <cell r="G622">
            <v>2662.840088</v>
          </cell>
          <cell r="H622">
            <v>0</v>
          </cell>
        </row>
        <row r="623">
          <cell r="F623">
            <v>43191</v>
          </cell>
          <cell r="G623">
            <v>2629.72998</v>
          </cell>
          <cell r="H623">
            <v>0</v>
          </cell>
        </row>
        <row r="624">
          <cell r="F624">
            <v>43221</v>
          </cell>
          <cell r="G624">
            <v>2705.27002</v>
          </cell>
          <cell r="H624">
            <v>0</v>
          </cell>
        </row>
        <row r="625">
          <cell r="F625">
            <v>43252</v>
          </cell>
          <cell r="G625">
            <v>2736.610107</v>
          </cell>
          <cell r="H625">
            <v>0</v>
          </cell>
        </row>
        <row r="626">
          <cell r="F626">
            <v>43282</v>
          </cell>
          <cell r="G626">
            <v>2827.219971</v>
          </cell>
          <cell r="H626">
            <v>0</v>
          </cell>
        </row>
        <row r="627">
          <cell r="F627">
            <v>43313</v>
          </cell>
          <cell r="G627">
            <v>2878.050049</v>
          </cell>
          <cell r="H627">
            <v>0</v>
          </cell>
        </row>
        <row r="628">
          <cell r="F628">
            <v>43344</v>
          </cell>
          <cell r="G628">
            <v>2925.51001</v>
          </cell>
          <cell r="H628">
            <v>0</v>
          </cell>
        </row>
        <row r="629">
          <cell r="F629">
            <v>43374</v>
          </cell>
          <cell r="G629">
            <v>2740.370117</v>
          </cell>
          <cell r="H629">
            <v>0</v>
          </cell>
        </row>
        <row r="630">
          <cell r="F630">
            <v>43405</v>
          </cell>
          <cell r="G630">
            <v>2673.45</v>
          </cell>
          <cell r="H630">
            <v>0</v>
          </cell>
        </row>
        <row r="631">
          <cell r="F631">
            <v>43435</v>
          </cell>
          <cell r="G631">
            <v>2485.74</v>
          </cell>
          <cell r="H631">
            <v>0</v>
          </cell>
        </row>
        <row r="632">
          <cell r="F632">
            <v>43466</v>
          </cell>
          <cell r="G632">
            <v>2704.1</v>
          </cell>
          <cell r="H632">
            <v>0</v>
          </cell>
        </row>
        <row r="633">
          <cell r="F633">
            <v>43497</v>
          </cell>
          <cell r="G633">
            <v>2784.49</v>
          </cell>
          <cell r="H633">
            <v>0</v>
          </cell>
        </row>
        <row r="634">
          <cell r="F634">
            <v>43525</v>
          </cell>
          <cell r="G634">
            <v>2834.4</v>
          </cell>
          <cell r="H634">
            <v>0</v>
          </cell>
        </row>
        <row r="635">
          <cell r="F635">
            <v>43556</v>
          </cell>
          <cell r="G635">
            <v>2945.83</v>
          </cell>
          <cell r="H635">
            <v>0</v>
          </cell>
        </row>
        <row r="636">
          <cell r="F636">
            <v>43586</v>
          </cell>
          <cell r="G636">
            <v>2752.06</v>
          </cell>
          <cell r="H636">
            <v>0</v>
          </cell>
        </row>
        <row r="637">
          <cell r="F637">
            <v>43617</v>
          </cell>
          <cell r="G637">
            <v>2941.76</v>
          </cell>
          <cell r="H637">
            <v>0</v>
          </cell>
        </row>
        <row r="638">
          <cell r="F638">
            <v>43647</v>
          </cell>
          <cell r="G638">
            <v>2980.38</v>
          </cell>
          <cell r="H638">
            <v>0</v>
          </cell>
        </row>
        <row r="639">
          <cell r="F639">
            <v>43678</v>
          </cell>
          <cell r="G639">
            <v>2926.46</v>
          </cell>
          <cell r="H639">
            <v>0</v>
          </cell>
        </row>
        <row r="640">
          <cell r="F640">
            <v>43709</v>
          </cell>
          <cell r="G640">
            <v>2976.74</v>
          </cell>
          <cell r="H640">
            <v>0</v>
          </cell>
        </row>
        <row r="641">
          <cell r="F641">
            <v>43739</v>
          </cell>
          <cell r="G641">
            <v>3037.56</v>
          </cell>
          <cell r="H641">
            <v>0</v>
          </cell>
        </row>
        <row r="642">
          <cell r="F642">
            <v>43770</v>
          </cell>
          <cell r="G642">
            <v>3079.32</v>
          </cell>
          <cell r="H642">
            <v>0</v>
          </cell>
        </row>
        <row r="643">
          <cell r="F643">
            <v>43800</v>
          </cell>
        </row>
        <row r="644">
          <cell r="F644">
            <v>43831</v>
          </cell>
        </row>
        <row r="645">
          <cell r="F645">
            <v>43862</v>
          </cell>
        </row>
        <row r="646">
          <cell r="F646">
            <v>43891</v>
          </cell>
        </row>
        <row r="647">
          <cell r="F647">
            <v>43922</v>
          </cell>
        </row>
        <row r="648">
          <cell r="F648">
            <v>43952</v>
          </cell>
        </row>
        <row r="649">
          <cell r="F649">
            <v>43983</v>
          </cell>
        </row>
        <row r="650">
          <cell r="F650">
            <v>44013</v>
          </cell>
        </row>
        <row r="651">
          <cell r="F651">
            <v>44044</v>
          </cell>
        </row>
        <row r="652">
          <cell r="F652">
            <v>44075</v>
          </cell>
        </row>
        <row r="653">
          <cell r="F653">
            <v>44105</v>
          </cell>
        </row>
        <row r="654">
          <cell r="F654">
            <v>44136</v>
          </cell>
        </row>
        <row r="655">
          <cell r="F655">
            <v>44166</v>
          </cell>
        </row>
        <row r="656">
          <cell r="F656">
            <v>44197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DD720"/>
  <sheetViews>
    <sheetView tabSelected="1" workbookViewId="0" topLeftCell="AZ1">
      <pane ySplit="7" topLeftCell="BM310" activePane="bottomLeft" state="frozen"/>
      <selection pane="topLeft" activeCell="BC1" sqref="BC1"/>
      <selection pane="bottomLeft" activeCell="BH336" sqref="BH336"/>
    </sheetView>
  </sheetViews>
  <sheetFormatPr defaultColWidth="8.72265625" defaultRowHeight="18"/>
  <cols>
    <col min="2" max="2" width="5.2734375" style="0" customWidth="1"/>
    <col min="3" max="3" width="4.54296875" style="0" customWidth="1"/>
    <col min="5" max="5" width="7.8125" style="0" customWidth="1"/>
    <col min="34" max="34" width="10.99609375" style="0" bestFit="1" customWidth="1"/>
    <col min="35" max="35" width="10.99609375" style="0" customWidth="1"/>
    <col min="56" max="56" width="8.8125" style="0" bestFit="1" customWidth="1"/>
    <col min="62" max="64" width="6.54296875" style="0" customWidth="1"/>
    <col min="78" max="78" width="5.36328125" style="0" customWidth="1"/>
    <col min="79" max="81" width="5.90625" style="0" customWidth="1"/>
    <col min="82" max="82" width="7.90625" style="0" customWidth="1"/>
    <col min="83" max="83" width="7.6328125" style="0" customWidth="1"/>
    <col min="84" max="84" width="3.72265625" style="0" customWidth="1"/>
    <col min="87" max="87" width="8.8125" style="0" bestFit="1" customWidth="1"/>
    <col min="91" max="91" width="8.18359375" style="0" customWidth="1"/>
    <col min="92" max="92" width="8.8125" style="0" bestFit="1" customWidth="1"/>
    <col min="99" max="99" width="10.2734375" style="0" customWidth="1"/>
    <col min="101" max="102" width="7.54296875" style="0" customWidth="1"/>
  </cols>
  <sheetData>
    <row r="1" spans="6:44" ht="18">
      <c r="F1" t="s">
        <v>44</v>
      </c>
      <c r="X1" t="s">
        <v>94</v>
      </c>
      <c r="AB1" t="s">
        <v>46</v>
      </c>
      <c r="AC1" t="s">
        <v>48</v>
      </c>
      <c r="AO1">
        <v>7</v>
      </c>
      <c r="AP1">
        <v>8</v>
      </c>
      <c r="AQ1">
        <v>9</v>
      </c>
      <c r="AR1">
        <v>10</v>
      </c>
    </row>
    <row r="2" spans="6:29" ht="18">
      <c r="F2" t="s">
        <v>98</v>
      </c>
      <c r="X2" t="s">
        <v>89</v>
      </c>
      <c r="AB2" t="s">
        <v>52</v>
      </c>
      <c r="AC2" t="s">
        <v>53</v>
      </c>
    </row>
    <row r="3" spans="6:29" ht="18">
      <c r="F3" t="s">
        <v>99</v>
      </c>
      <c r="AB3" t="s">
        <v>55</v>
      </c>
      <c r="AC3" t="s">
        <v>56</v>
      </c>
    </row>
    <row r="4" spans="6:29" ht="18">
      <c r="F4" t="s">
        <v>45</v>
      </c>
      <c r="X4" t="s">
        <v>57</v>
      </c>
      <c r="AB4" t="s">
        <v>58</v>
      </c>
      <c r="AC4" t="s">
        <v>59</v>
      </c>
    </row>
    <row r="5" spans="25:107" ht="18">
      <c r="Y5" t="s">
        <v>90</v>
      </c>
      <c r="AF5" t="s">
        <v>36</v>
      </c>
      <c r="BH5" t="s">
        <v>128</v>
      </c>
      <c r="BI5" t="s">
        <v>15</v>
      </c>
      <c r="BM5" t="s">
        <v>17</v>
      </c>
      <c r="DC5" t="s">
        <v>7</v>
      </c>
    </row>
    <row r="6" spans="25:107" ht="18">
      <c r="Y6" s="1" t="s">
        <v>10</v>
      </c>
      <c r="AA6" t="s">
        <v>95</v>
      </c>
      <c r="AB6" t="s">
        <v>50</v>
      </c>
      <c r="AC6" t="s">
        <v>51</v>
      </c>
      <c r="AE6" t="s">
        <v>36</v>
      </c>
      <c r="AF6" t="s">
        <v>106</v>
      </c>
      <c r="BC6" t="s">
        <v>11</v>
      </c>
      <c r="BD6" t="s">
        <v>11</v>
      </c>
      <c r="BE6" t="s">
        <v>13</v>
      </c>
      <c r="BF6" t="s">
        <v>13</v>
      </c>
      <c r="BG6" t="s">
        <v>11</v>
      </c>
      <c r="BH6" t="s">
        <v>11</v>
      </c>
      <c r="BI6" t="s">
        <v>16</v>
      </c>
      <c r="BJ6" t="s">
        <v>20</v>
      </c>
      <c r="BK6" t="s">
        <v>20</v>
      </c>
      <c r="BL6" t="s">
        <v>20</v>
      </c>
      <c r="BM6" t="s">
        <v>18</v>
      </c>
      <c r="BQ6" t="s">
        <v>69</v>
      </c>
      <c r="BS6" t="s">
        <v>70</v>
      </c>
      <c r="BY6" t="s">
        <v>118</v>
      </c>
      <c r="BZ6" t="s">
        <v>118</v>
      </c>
      <c r="CB6" t="s">
        <v>118</v>
      </c>
      <c r="CC6" t="s">
        <v>118</v>
      </c>
      <c r="CD6" t="s">
        <v>118</v>
      </c>
      <c r="CE6" t="s">
        <v>118</v>
      </c>
      <c r="CH6" t="s">
        <v>104</v>
      </c>
      <c r="CJ6" t="s">
        <v>126</v>
      </c>
      <c r="CK6" t="s">
        <v>126</v>
      </c>
      <c r="CL6" t="s">
        <v>118</v>
      </c>
      <c r="CN6" t="s">
        <v>109</v>
      </c>
      <c r="CO6" t="s">
        <v>109</v>
      </c>
      <c r="CP6" t="s">
        <v>20</v>
      </c>
      <c r="CQ6" t="s">
        <v>20</v>
      </c>
      <c r="CR6" t="s">
        <v>20</v>
      </c>
      <c r="CS6" t="s">
        <v>136</v>
      </c>
      <c r="CT6" t="s">
        <v>136</v>
      </c>
      <c r="CU6" t="s">
        <v>138</v>
      </c>
      <c r="CV6" t="s">
        <v>138</v>
      </c>
      <c r="CY6" t="s">
        <v>2</v>
      </c>
      <c r="DC6" t="s">
        <v>6</v>
      </c>
    </row>
    <row r="7" spans="7:107" ht="18">
      <c r="G7" t="s">
        <v>101</v>
      </c>
      <c r="H7" t="s">
        <v>100</v>
      </c>
      <c r="I7" t="s">
        <v>102</v>
      </c>
      <c r="J7" t="s">
        <v>103</v>
      </c>
      <c r="X7" s="1" t="s">
        <v>37</v>
      </c>
      <c r="Y7" s="1" t="s">
        <v>88</v>
      </c>
      <c r="Z7" t="s">
        <v>91</v>
      </c>
      <c r="AA7" t="s">
        <v>93</v>
      </c>
      <c r="AB7" t="s">
        <v>47</v>
      </c>
      <c r="AC7" t="s">
        <v>49</v>
      </c>
      <c r="AD7" t="s">
        <v>54</v>
      </c>
      <c r="AE7" t="s">
        <v>105</v>
      </c>
      <c r="AF7" t="s">
        <v>107</v>
      </c>
      <c r="AG7" t="s">
        <v>108</v>
      </c>
      <c r="AH7" t="s">
        <v>96</v>
      </c>
      <c r="AI7" s="1" t="s">
        <v>60</v>
      </c>
      <c r="AJ7" t="s">
        <v>84</v>
      </c>
      <c r="AK7" t="s">
        <v>83</v>
      </c>
      <c r="AL7" t="s">
        <v>116</v>
      </c>
      <c r="AM7" t="s">
        <v>85</v>
      </c>
      <c r="AO7" t="s">
        <v>41</v>
      </c>
      <c r="AP7" t="s">
        <v>43</v>
      </c>
      <c r="AQ7" t="s">
        <v>42</v>
      </c>
      <c r="AR7" t="s">
        <v>87</v>
      </c>
      <c r="AS7" t="s">
        <v>38</v>
      </c>
      <c r="AT7" t="s">
        <v>39</v>
      </c>
      <c r="AU7" t="s">
        <v>40</v>
      </c>
      <c r="AV7" t="s">
        <v>111</v>
      </c>
      <c r="AW7" t="s">
        <v>110</v>
      </c>
      <c r="AX7" t="s">
        <v>112</v>
      </c>
      <c r="AY7" t="s">
        <v>113</v>
      </c>
      <c r="AZ7" t="s">
        <v>114</v>
      </c>
      <c r="BC7" t="s">
        <v>12</v>
      </c>
      <c r="BD7" t="s">
        <v>113</v>
      </c>
      <c r="BE7" t="s">
        <v>12</v>
      </c>
      <c r="BF7" t="s">
        <v>113</v>
      </c>
      <c r="BG7" t="s">
        <v>14</v>
      </c>
      <c r="BH7" t="s">
        <v>14</v>
      </c>
      <c r="BI7" t="s">
        <v>109</v>
      </c>
      <c r="BJ7" t="s">
        <v>62</v>
      </c>
      <c r="BK7" t="s">
        <v>19</v>
      </c>
      <c r="BL7" t="s">
        <v>63</v>
      </c>
      <c r="BM7" t="s">
        <v>115</v>
      </c>
      <c r="BQ7" t="s">
        <v>68</v>
      </c>
      <c r="BS7" t="s">
        <v>71</v>
      </c>
      <c r="BU7" t="s">
        <v>78</v>
      </c>
      <c r="BV7" t="s">
        <v>76</v>
      </c>
      <c r="BY7" t="s">
        <v>122</v>
      </c>
      <c r="BZ7" t="s">
        <v>121</v>
      </c>
      <c r="CB7" t="s">
        <v>119</v>
      </c>
      <c r="CC7" t="s">
        <v>120</v>
      </c>
      <c r="CD7" t="s">
        <v>123</v>
      </c>
      <c r="CE7" t="s">
        <v>124</v>
      </c>
      <c r="CH7" t="str">
        <f>Z7</f>
        <v>q/pyq</v>
      </c>
      <c r="CI7" s="2" t="str">
        <f>AI7</f>
        <v>gdp y.y roc</v>
      </c>
      <c r="CJ7" t="s">
        <v>125</v>
      </c>
      <c r="CK7" t="s">
        <v>120</v>
      </c>
      <c r="CL7" t="s">
        <v>117</v>
      </c>
      <c r="CM7" t="s">
        <v>127</v>
      </c>
      <c r="CN7" t="s">
        <v>119</v>
      </c>
      <c r="CO7" t="s">
        <v>120</v>
      </c>
      <c r="CP7" t="s">
        <v>62</v>
      </c>
      <c r="CQ7" t="s">
        <v>19</v>
      </c>
      <c r="CR7" t="s">
        <v>63</v>
      </c>
      <c r="CS7" t="s">
        <v>135</v>
      </c>
      <c r="CT7" t="s">
        <v>137</v>
      </c>
      <c r="CU7" t="s">
        <v>139</v>
      </c>
      <c r="CV7" t="s">
        <v>68</v>
      </c>
      <c r="CW7" t="s">
        <v>147</v>
      </c>
      <c r="CX7" t="s">
        <v>148</v>
      </c>
      <c r="CY7" t="s">
        <v>3</v>
      </c>
      <c r="CZ7" t="s">
        <v>153</v>
      </c>
      <c r="DA7" t="s">
        <v>4</v>
      </c>
      <c r="DC7" t="s">
        <v>8</v>
      </c>
    </row>
    <row r="8" spans="2:34" ht="18">
      <c r="B8" t="s">
        <v>25</v>
      </c>
      <c r="C8">
        <v>1</v>
      </c>
      <c r="E8" t="str">
        <f>MONTH(F8)&amp;"_"&amp;YEAR(F8)</f>
        <v>1_1967</v>
      </c>
      <c r="F8" s="3">
        <v>24473</v>
      </c>
      <c r="G8">
        <v>86.730003</v>
      </c>
      <c r="H8" s="4">
        <v>0</v>
      </c>
      <c r="X8" s="3">
        <v>17168</v>
      </c>
      <c r="Y8">
        <v>2033.061</v>
      </c>
      <c r="AB8">
        <v>60.271</v>
      </c>
      <c r="AC8">
        <v>97.759</v>
      </c>
      <c r="AD8">
        <v>10.875</v>
      </c>
      <c r="AE8">
        <f>AC8-AB8</f>
        <v>37.488</v>
      </c>
      <c r="AF8">
        <f>AB8+AC8</f>
        <v>158.03</v>
      </c>
      <c r="AG8" t="s">
        <v>92</v>
      </c>
      <c r="AH8" t="str">
        <f>MONTH(X8)&amp;"_"&amp;YEAR(X8)</f>
        <v>1_1947</v>
      </c>
    </row>
    <row r="9" spans="2:34" ht="18">
      <c r="B9" t="s">
        <v>26</v>
      </c>
      <c r="C9">
        <v>2</v>
      </c>
      <c r="E9" t="str">
        <f aca="true" t="shared" si="0" ref="E9:E72">MONTH(F9)&amp;"_"&amp;YEAR(F9)</f>
        <v>2_1967</v>
      </c>
      <c r="F9" s="3">
        <v>24504</v>
      </c>
      <c r="G9">
        <v>88.160004</v>
      </c>
      <c r="H9" s="4">
        <v>0</v>
      </c>
      <c r="X9" s="3">
        <v>17258</v>
      </c>
      <c r="Y9">
        <v>2027.639</v>
      </c>
      <c r="AB9">
        <v>61.432</v>
      </c>
      <c r="AC9">
        <v>96.526</v>
      </c>
      <c r="AD9">
        <v>11.294</v>
      </c>
      <c r="AE9">
        <f aca="true" t="shared" si="1" ref="AE9:AE72">AC9-AB9</f>
        <v>35.093999999999994</v>
      </c>
      <c r="AF9">
        <f aca="true" t="shared" si="2" ref="AF9:AF72">AB9+AC9</f>
        <v>157.958</v>
      </c>
      <c r="AG9" t="s">
        <v>92</v>
      </c>
      <c r="AH9" t="str">
        <f aca="true" t="shared" si="3" ref="AH9:AH72">MONTH(X9)&amp;"_"&amp;YEAR(X9)</f>
        <v>4_1947</v>
      </c>
    </row>
    <row r="10" spans="2:34" ht="18">
      <c r="B10" t="s">
        <v>27</v>
      </c>
      <c r="C10">
        <v>3</v>
      </c>
      <c r="E10" t="str">
        <f t="shared" si="0"/>
        <v>3_1967</v>
      </c>
      <c r="F10" s="3">
        <v>24532</v>
      </c>
      <c r="G10">
        <v>89.940002</v>
      </c>
      <c r="H10" s="4">
        <v>0</v>
      </c>
      <c r="X10" s="3">
        <v>17349</v>
      </c>
      <c r="Y10">
        <v>2023.452</v>
      </c>
      <c r="AB10">
        <v>54.482</v>
      </c>
      <c r="AC10">
        <v>91.627</v>
      </c>
      <c r="AD10">
        <v>11.77</v>
      </c>
      <c r="AE10">
        <f t="shared" si="1"/>
        <v>37.144999999999996</v>
      </c>
      <c r="AF10">
        <f t="shared" si="2"/>
        <v>146.10899999999998</v>
      </c>
      <c r="AG10" t="s">
        <v>92</v>
      </c>
      <c r="AH10" t="str">
        <f t="shared" si="3"/>
        <v>7_1947</v>
      </c>
    </row>
    <row r="11" spans="2:39" ht="18">
      <c r="B11" t="s">
        <v>28</v>
      </c>
      <c r="C11">
        <v>4</v>
      </c>
      <c r="E11" t="str">
        <f t="shared" si="0"/>
        <v>4_1967</v>
      </c>
      <c r="F11" s="3">
        <v>24563</v>
      </c>
      <c r="G11">
        <v>94.32</v>
      </c>
      <c r="H11" s="4">
        <v>0</v>
      </c>
      <c r="X11" s="3">
        <v>17441</v>
      </c>
      <c r="Y11">
        <v>2055.103</v>
      </c>
      <c r="AB11">
        <v>57.419</v>
      </c>
      <c r="AC11">
        <v>81.245</v>
      </c>
      <c r="AD11">
        <v>9.289</v>
      </c>
      <c r="AE11">
        <f t="shared" si="1"/>
        <v>23.826000000000008</v>
      </c>
      <c r="AF11">
        <f t="shared" si="2"/>
        <v>138.664</v>
      </c>
      <c r="AG11" t="s">
        <v>92</v>
      </c>
      <c r="AH11" t="str">
        <f t="shared" si="3"/>
        <v>10_1947</v>
      </c>
      <c r="AM11" t="s">
        <v>85</v>
      </c>
    </row>
    <row r="12" spans="2:87" ht="18">
      <c r="B12" t="s">
        <v>24</v>
      </c>
      <c r="C12">
        <v>5</v>
      </c>
      <c r="E12" t="str">
        <f t="shared" si="0"/>
        <v>5_1967</v>
      </c>
      <c r="F12" s="3">
        <v>24593</v>
      </c>
      <c r="G12">
        <v>90.230003</v>
      </c>
      <c r="H12" s="4">
        <v>0</v>
      </c>
      <c r="X12" s="3">
        <v>17533</v>
      </c>
      <c r="Y12">
        <v>2086.017</v>
      </c>
      <c r="Z12" s="2">
        <f aca="true" t="shared" si="4" ref="Z12:Z75">Y12/Y8-1</f>
        <v>0.02604742307289354</v>
      </c>
      <c r="AA12" s="2">
        <f aca="true" t="shared" si="5" ref="AA12:AA75">(Y12/Y11)^4-1</f>
        <v>0.0615415573792184</v>
      </c>
      <c r="AB12">
        <v>64.749</v>
      </c>
      <c r="AC12">
        <v>77.539</v>
      </c>
      <c r="AD12">
        <v>7.293</v>
      </c>
      <c r="AE12">
        <f t="shared" si="1"/>
        <v>12.790000000000006</v>
      </c>
      <c r="AF12">
        <f t="shared" si="2"/>
        <v>142.288</v>
      </c>
      <c r="AG12" t="s">
        <v>92</v>
      </c>
      <c r="AH12" t="str">
        <f t="shared" si="3"/>
        <v>1_1948</v>
      </c>
      <c r="AI12" s="5" t="s">
        <v>86</v>
      </c>
      <c r="AL12" s="6">
        <f>X12</f>
        <v>17533</v>
      </c>
      <c r="AM12">
        <v>0</v>
      </c>
      <c r="AN12" t="str">
        <f>AH12</f>
        <v>1_1948</v>
      </c>
      <c r="BY12">
        <f>IF(CB12=12,BZ12-1,BZ12)</f>
        <v>1947</v>
      </c>
      <c r="BZ12">
        <v>1948</v>
      </c>
      <c r="CA12">
        <v>1</v>
      </c>
      <c r="CB12">
        <f>IF(CA12=1,12,CA12-1)</f>
        <v>12</v>
      </c>
      <c r="CC12">
        <f>CA12+2</f>
        <v>3</v>
      </c>
      <c r="CD12" t="str">
        <f>CB12&amp;"_"&amp;BY12</f>
        <v>12_1947</v>
      </c>
      <c r="CE12" t="str">
        <f>CC12&amp;"_"&amp;BZ12</f>
        <v>3_1948</v>
      </c>
      <c r="CG12" s="3" t="str">
        <f>AN12</f>
        <v>1_1948</v>
      </c>
      <c r="CH12">
        <f>Z12</f>
        <v>0.02604742307289354</v>
      </c>
      <c r="CI12" s="2"/>
    </row>
    <row r="13" spans="2:87" ht="18">
      <c r="B13" t="s">
        <v>29</v>
      </c>
      <c r="C13">
        <v>6</v>
      </c>
      <c r="E13" t="str">
        <f t="shared" si="0"/>
        <v>6_1967</v>
      </c>
      <c r="F13" s="3">
        <v>24624</v>
      </c>
      <c r="G13">
        <v>91.32</v>
      </c>
      <c r="H13" s="4">
        <v>0</v>
      </c>
      <c r="X13" s="3">
        <v>17624</v>
      </c>
      <c r="Y13">
        <v>2120.45</v>
      </c>
      <c r="Z13" s="2">
        <f t="shared" si="4"/>
        <v>0.04577294084400618</v>
      </c>
      <c r="AA13" s="2">
        <f t="shared" si="5"/>
        <v>0.06767917426857273</v>
      </c>
      <c r="AB13">
        <v>67.316</v>
      </c>
      <c r="AC13">
        <v>70.29</v>
      </c>
      <c r="AD13">
        <v>5.205</v>
      </c>
      <c r="AE13">
        <f t="shared" si="1"/>
        <v>2.9740000000000038</v>
      </c>
      <c r="AF13">
        <f t="shared" si="2"/>
        <v>137.606</v>
      </c>
      <c r="AG13" t="s">
        <v>92</v>
      </c>
      <c r="AH13" t="str">
        <f t="shared" si="3"/>
        <v>4_1948</v>
      </c>
      <c r="AI13" s="2">
        <f>Z13-Z12</f>
        <v>0.019725517771112644</v>
      </c>
      <c r="AJ13" s="7">
        <v>1</v>
      </c>
      <c r="AK13" s="7">
        <v>0</v>
      </c>
      <c r="AL13" s="6">
        <f>X13</f>
        <v>17624</v>
      </c>
      <c r="AM13">
        <f>SUM(AJ13:AK13)</f>
        <v>1</v>
      </c>
      <c r="AN13" t="str">
        <f aca="true" t="shared" si="6" ref="AN13:AN76">AH13</f>
        <v>4_1948</v>
      </c>
      <c r="BY13">
        <f aca="true" t="shared" si="7" ref="BY13:BY76">IF(CB13=12,BZ13-1,BZ13)</f>
        <v>1948</v>
      </c>
      <c r="BZ13">
        <f>BZ12</f>
        <v>1948</v>
      </c>
      <c r="CA13">
        <v>4</v>
      </c>
      <c r="CB13">
        <f>IF(CA13=1,12,CA13-1)</f>
        <v>3</v>
      </c>
      <c r="CC13">
        <f>CA13+2</f>
        <v>6</v>
      </c>
      <c r="CD13" t="str">
        <f aca="true" t="shared" si="8" ref="CD13:CE76">CB13&amp;"_"&amp;BY13</f>
        <v>3_1948</v>
      </c>
      <c r="CE13" t="str">
        <f t="shared" si="8"/>
        <v>6_1948</v>
      </c>
      <c r="CG13" s="3" t="str">
        <f aca="true" t="shared" si="9" ref="CG13:CG76">AN13</f>
        <v>4_1948</v>
      </c>
      <c r="CH13">
        <f aca="true" t="shared" si="10" ref="CH13:CH76">Z13</f>
        <v>0.04577294084400618</v>
      </c>
      <c r="CI13" s="2">
        <f aca="true" t="shared" si="11" ref="CI13:CI76">CH13-CH12</f>
        <v>0.019725517771112644</v>
      </c>
    </row>
    <row r="14" spans="2:87" ht="18">
      <c r="B14" t="s">
        <v>30</v>
      </c>
      <c r="C14">
        <v>7</v>
      </c>
      <c r="E14" t="str">
        <f t="shared" si="0"/>
        <v>7_1967</v>
      </c>
      <c r="F14" s="3">
        <v>24654</v>
      </c>
      <c r="G14">
        <v>95.660004</v>
      </c>
      <c r="H14" s="4">
        <v>0</v>
      </c>
      <c r="X14" s="3">
        <v>17715</v>
      </c>
      <c r="Y14">
        <v>2132.598</v>
      </c>
      <c r="Z14" s="2">
        <f t="shared" si="4"/>
        <v>0.05394049377005228</v>
      </c>
      <c r="AA14" s="2">
        <f t="shared" si="5"/>
        <v>0.023113570461469113</v>
      </c>
      <c r="AB14">
        <v>70.831</v>
      </c>
      <c r="AC14">
        <v>71.943</v>
      </c>
      <c r="AD14">
        <v>4.949</v>
      </c>
      <c r="AE14">
        <f t="shared" si="1"/>
        <v>1.1119999999999948</v>
      </c>
      <c r="AF14">
        <f t="shared" si="2"/>
        <v>142.774</v>
      </c>
      <c r="AG14" t="s">
        <v>92</v>
      </c>
      <c r="AH14" t="str">
        <f t="shared" si="3"/>
        <v>7_1948</v>
      </c>
      <c r="AI14" s="2">
        <f aca="true" t="shared" si="12" ref="AI14:AI77">Z14-Z13</f>
        <v>0.008167552926046096</v>
      </c>
      <c r="AJ14">
        <f>IF(AI14&gt;0,AJ13+1,0)</f>
        <v>2</v>
      </c>
      <c r="AK14">
        <f>IF(AI14&lt;=0,AK13-1,0)</f>
        <v>0</v>
      </c>
      <c r="AL14" s="6">
        <f aca="true" t="shared" si="13" ref="AL14:AL77">X14</f>
        <v>17715</v>
      </c>
      <c r="AM14">
        <f aca="true" t="shared" si="14" ref="AM14:AM77">SUM(AJ14:AK14)</f>
        <v>2</v>
      </c>
      <c r="AN14" t="str">
        <f t="shared" si="6"/>
        <v>7_1948</v>
      </c>
      <c r="BY14">
        <f t="shared" si="7"/>
        <v>1948</v>
      </c>
      <c r="BZ14">
        <f>BZ13</f>
        <v>1948</v>
      </c>
      <c r="CA14">
        <v>7</v>
      </c>
      <c r="CB14">
        <f>IF(CA14=1,12,CA14-1)</f>
        <v>6</v>
      </c>
      <c r="CC14">
        <f>CA14+2</f>
        <v>9</v>
      </c>
      <c r="CD14" t="str">
        <f t="shared" si="8"/>
        <v>6_1948</v>
      </c>
      <c r="CE14" t="str">
        <f t="shared" si="8"/>
        <v>9_1948</v>
      </c>
      <c r="CG14" s="3" t="str">
        <f t="shared" si="9"/>
        <v>7_1948</v>
      </c>
      <c r="CH14">
        <f t="shared" si="10"/>
        <v>0.05394049377005228</v>
      </c>
      <c r="CI14" s="2">
        <f t="shared" si="11"/>
        <v>0.008167552926046096</v>
      </c>
    </row>
    <row r="15" spans="2:87" ht="18">
      <c r="B15" t="s">
        <v>31</v>
      </c>
      <c r="C15">
        <v>8</v>
      </c>
      <c r="E15" t="str">
        <f t="shared" si="0"/>
        <v>8_1967</v>
      </c>
      <c r="F15" s="3">
        <v>24685</v>
      </c>
      <c r="G15">
        <v>93.639999</v>
      </c>
      <c r="H15" s="4">
        <v>0</v>
      </c>
      <c r="X15" s="3">
        <v>17807</v>
      </c>
      <c r="Y15">
        <v>2134.981</v>
      </c>
      <c r="Z15" s="2">
        <f t="shared" si="4"/>
        <v>0.03886812485797564</v>
      </c>
      <c r="AA15" s="2">
        <f t="shared" si="5"/>
        <v>0.004477162936938006</v>
      </c>
      <c r="AB15">
        <v>69.682</v>
      </c>
      <c r="AC15">
        <v>69.407</v>
      </c>
      <c r="AD15">
        <v>4.501</v>
      </c>
      <c r="AE15">
        <f t="shared" si="1"/>
        <v>-0.2750000000000057</v>
      </c>
      <c r="AF15">
        <f t="shared" si="2"/>
        <v>139.089</v>
      </c>
      <c r="AG15" t="s">
        <v>92</v>
      </c>
      <c r="AH15" t="str">
        <f t="shared" si="3"/>
        <v>10_1948</v>
      </c>
      <c r="AI15" s="2">
        <f t="shared" si="12"/>
        <v>-0.015072368912076639</v>
      </c>
      <c r="AJ15">
        <f aca="true" t="shared" si="15" ref="AJ15:AJ78">IF(AI15&gt;0,AJ14+1,0)</f>
        <v>0</v>
      </c>
      <c r="AK15">
        <f aca="true" t="shared" si="16" ref="AK15:AK78">IF(AI15&lt;=0,AK14-1,0)</f>
        <v>-1</v>
      </c>
      <c r="AL15" s="6">
        <f t="shared" si="13"/>
        <v>17807</v>
      </c>
      <c r="AM15">
        <f t="shared" si="14"/>
        <v>-1</v>
      </c>
      <c r="AN15" t="str">
        <f t="shared" si="6"/>
        <v>10_1948</v>
      </c>
      <c r="BY15">
        <f t="shared" si="7"/>
        <v>1948</v>
      </c>
      <c r="BZ15">
        <f>BZ14</f>
        <v>1948</v>
      </c>
      <c r="CA15">
        <v>10</v>
      </c>
      <c r="CB15">
        <f>IF(CA15=1,12,CA15-1)</f>
        <v>9</v>
      </c>
      <c r="CC15">
        <f>CA15+2</f>
        <v>12</v>
      </c>
      <c r="CD15" t="str">
        <f t="shared" si="8"/>
        <v>9_1948</v>
      </c>
      <c r="CE15" t="str">
        <f t="shared" si="8"/>
        <v>12_1948</v>
      </c>
      <c r="CG15" s="3" t="str">
        <f t="shared" si="9"/>
        <v>10_1948</v>
      </c>
      <c r="CH15">
        <f t="shared" si="10"/>
        <v>0.03886812485797564</v>
      </c>
      <c r="CI15" s="2">
        <f t="shared" si="11"/>
        <v>-0.015072368912076639</v>
      </c>
    </row>
    <row r="16" spans="2:87" ht="18">
      <c r="B16" t="s">
        <v>32</v>
      </c>
      <c r="C16">
        <v>9</v>
      </c>
      <c r="E16" t="str">
        <f t="shared" si="0"/>
        <v>9_1967</v>
      </c>
      <c r="F16" s="3">
        <v>24716</v>
      </c>
      <c r="G16">
        <v>96.669998</v>
      </c>
      <c r="H16" s="4">
        <v>0</v>
      </c>
      <c r="X16" s="3">
        <v>17899</v>
      </c>
      <c r="Y16">
        <v>2105.562</v>
      </c>
      <c r="Z16" s="2">
        <f t="shared" si="4"/>
        <v>0.009369530545532578</v>
      </c>
      <c r="AA16" s="2">
        <f t="shared" si="5"/>
        <v>-0.05398923441126424</v>
      </c>
      <c r="AB16">
        <v>67.592</v>
      </c>
      <c r="AC16">
        <v>77.714</v>
      </c>
      <c r="AD16">
        <v>6.478</v>
      </c>
      <c r="AE16">
        <f t="shared" si="1"/>
        <v>10.122</v>
      </c>
      <c r="AF16">
        <f t="shared" si="2"/>
        <v>145.30599999999998</v>
      </c>
      <c r="AG16" t="s">
        <v>92</v>
      </c>
      <c r="AH16" t="str">
        <f t="shared" si="3"/>
        <v>1_1949</v>
      </c>
      <c r="AI16" s="2">
        <f t="shared" si="12"/>
        <v>-0.02949859431244306</v>
      </c>
      <c r="AJ16">
        <f t="shared" si="15"/>
        <v>0</v>
      </c>
      <c r="AK16">
        <f t="shared" si="16"/>
        <v>-2</v>
      </c>
      <c r="AL16" s="6">
        <f t="shared" si="13"/>
        <v>17899</v>
      </c>
      <c r="AM16">
        <f t="shared" si="14"/>
        <v>-2</v>
      </c>
      <c r="AN16" t="str">
        <f t="shared" si="6"/>
        <v>1_1949</v>
      </c>
      <c r="BY16">
        <f t="shared" si="7"/>
        <v>1948</v>
      </c>
      <c r="BZ16">
        <f>BZ12+1</f>
        <v>1949</v>
      </c>
      <c r="CA16">
        <f>CA12</f>
        <v>1</v>
      </c>
      <c r="CB16">
        <f>IF(CA16=1,12,CA16-1)</f>
        <v>12</v>
      </c>
      <c r="CC16">
        <f>CA16+2</f>
        <v>3</v>
      </c>
      <c r="CD16" t="str">
        <f t="shared" si="8"/>
        <v>12_1948</v>
      </c>
      <c r="CE16" t="str">
        <f t="shared" si="8"/>
        <v>3_1949</v>
      </c>
      <c r="CG16" s="3" t="str">
        <f t="shared" si="9"/>
        <v>1_1949</v>
      </c>
      <c r="CH16">
        <f t="shared" si="10"/>
        <v>0.009369530545532578</v>
      </c>
      <c r="CI16" s="2">
        <f t="shared" si="11"/>
        <v>-0.02949859431244306</v>
      </c>
    </row>
    <row r="17" spans="2:87" ht="18">
      <c r="B17" t="s">
        <v>33</v>
      </c>
      <c r="C17">
        <v>10</v>
      </c>
      <c r="E17" t="str">
        <f t="shared" si="0"/>
        <v>10_1967</v>
      </c>
      <c r="F17" s="3">
        <v>24746</v>
      </c>
      <c r="G17">
        <v>92.339996</v>
      </c>
      <c r="H17" s="4">
        <v>0</v>
      </c>
      <c r="X17" s="3">
        <v>17989</v>
      </c>
      <c r="Y17">
        <v>2098.38</v>
      </c>
      <c r="Z17" s="2">
        <f t="shared" si="4"/>
        <v>-0.010408168077530533</v>
      </c>
      <c r="AA17" s="2">
        <f t="shared" si="5"/>
        <v>-0.013574213733652751</v>
      </c>
      <c r="AB17">
        <v>66.606</v>
      </c>
      <c r="AC17">
        <v>77.048</v>
      </c>
      <c r="AD17">
        <v>6.283</v>
      </c>
      <c r="AE17">
        <f t="shared" si="1"/>
        <v>10.442000000000007</v>
      </c>
      <c r="AF17">
        <f t="shared" si="2"/>
        <v>143.654</v>
      </c>
      <c r="AG17" t="s">
        <v>92</v>
      </c>
      <c r="AH17" t="str">
        <f t="shared" si="3"/>
        <v>4_1949</v>
      </c>
      <c r="AI17" s="2">
        <f t="shared" si="12"/>
        <v>-0.01977769862306311</v>
      </c>
      <c r="AJ17">
        <f t="shared" si="15"/>
        <v>0</v>
      </c>
      <c r="AK17">
        <f t="shared" si="16"/>
        <v>-3</v>
      </c>
      <c r="AL17" s="6">
        <f t="shared" si="13"/>
        <v>17989</v>
      </c>
      <c r="AM17">
        <f t="shared" si="14"/>
        <v>-3</v>
      </c>
      <c r="AN17" t="str">
        <f t="shared" si="6"/>
        <v>4_1949</v>
      </c>
      <c r="BY17">
        <f t="shared" si="7"/>
        <v>1949</v>
      </c>
      <c r="BZ17">
        <f aca="true" t="shared" si="17" ref="BZ17:BZ80">BZ13+1</f>
        <v>1949</v>
      </c>
      <c r="CA17">
        <f aca="true" t="shared" si="18" ref="CA17:CA80">CA13</f>
        <v>4</v>
      </c>
      <c r="CB17">
        <f aca="true" t="shared" si="19" ref="CB17:CB80">IF(CA17=1,12,CA17-1)</f>
        <v>3</v>
      </c>
      <c r="CC17">
        <f aca="true" t="shared" si="20" ref="CC17:CC80">CA17+2</f>
        <v>6</v>
      </c>
      <c r="CD17" t="str">
        <f t="shared" si="8"/>
        <v>3_1949</v>
      </c>
      <c r="CE17" t="str">
        <f t="shared" si="8"/>
        <v>6_1949</v>
      </c>
      <c r="CG17" s="3" t="str">
        <f t="shared" si="9"/>
        <v>4_1949</v>
      </c>
      <c r="CH17">
        <f t="shared" si="10"/>
        <v>-0.010408168077530533</v>
      </c>
      <c r="CI17" s="2">
        <f t="shared" si="11"/>
        <v>-0.01977769862306311</v>
      </c>
    </row>
    <row r="18" spans="2:87" ht="18">
      <c r="B18" t="s">
        <v>34</v>
      </c>
      <c r="C18">
        <v>11</v>
      </c>
      <c r="E18" t="str">
        <f t="shared" si="0"/>
        <v>11_1967</v>
      </c>
      <c r="F18" s="3">
        <v>24777</v>
      </c>
      <c r="G18">
        <v>94</v>
      </c>
      <c r="H18" s="4">
        <v>0</v>
      </c>
      <c r="X18" s="3">
        <v>18080</v>
      </c>
      <c r="Y18">
        <v>2120.044</v>
      </c>
      <c r="Z18" s="2">
        <f t="shared" si="4"/>
        <v>-0.00588671657762041</v>
      </c>
      <c r="AA18" s="2">
        <f t="shared" si="5"/>
        <v>0.0419405614260282</v>
      </c>
      <c r="AB18">
        <v>63.891</v>
      </c>
      <c r="AC18">
        <v>70.613</v>
      </c>
      <c r="AD18">
        <v>5.179</v>
      </c>
      <c r="AE18">
        <f t="shared" si="1"/>
        <v>6.722000000000001</v>
      </c>
      <c r="AF18">
        <f t="shared" si="2"/>
        <v>134.504</v>
      </c>
      <c r="AG18" t="s">
        <v>92</v>
      </c>
      <c r="AH18" t="str">
        <f t="shared" si="3"/>
        <v>7_1949</v>
      </c>
      <c r="AI18" s="2">
        <f t="shared" si="12"/>
        <v>0.004521451499910123</v>
      </c>
      <c r="AJ18">
        <f t="shared" si="15"/>
        <v>1</v>
      </c>
      <c r="AK18">
        <f t="shared" si="16"/>
        <v>0</v>
      </c>
      <c r="AL18" s="6">
        <f t="shared" si="13"/>
        <v>18080</v>
      </c>
      <c r="AM18">
        <f t="shared" si="14"/>
        <v>1</v>
      </c>
      <c r="AN18" t="str">
        <f t="shared" si="6"/>
        <v>7_1949</v>
      </c>
      <c r="BY18">
        <f t="shared" si="7"/>
        <v>1949</v>
      </c>
      <c r="BZ18">
        <f t="shared" si="17"/>
        <v>1949</v>
      </c>
      <c r="CA18">
        <f t="shared" si="18"/>
        <v>7</v>
      </c>
      <c r="CB18">
        <f t="shared" si="19"/>
        <v>6</v>
      </c>
      <c r="CC18">
        <f t="shared" si="20"/>
        <v>9</v>
      </c>
      <c r="CD18" t="str">
        <f t="shared" si="8"/>
        <v>6_1949</v>
      </c>
      <c r="CE18" t="str">
        <f t="shared" si="8"/>
        <v>9_1949</v>
      </c>
      <c r="CG18" s="3" t="str">
        <f t="shared" si="9"/>
        <v>7_1949</v>
      </c>
      <c r="CH18">
        <f t="shared" si="10"/>
        <v>-0.00588671657762041</v>
      </c>
      <c r="CI18" s="2">
        <f t="shared" si="11"/>
        <v>0.004521451499910123</v>
      </c>
    </row>
    <row r="19" spans="2:87" ht="18">
      <c r="B19" t="s">
        <v>35</v>
      </c>
      <c r="C19">
        <v>12</v>
      </c>
      <c r="E19" t="str">
        <f t="shared" si="0"/>
        <v>12_1967</v>
      </c>
      <c r="F19" s="3">
        <v>24807</v>
      </c>
      <c r="G19">
        <v>95.360001</v>
      </c>
      <c r="H19" s="4">
        <v>0</v>
      </c>
      <c r="I19">
        <f>$G19/MAX($G8:$G19)</f>
        <v>0.9864487738998401</v>
      </c>
      <c r="J19">
        <f>G19/AVERAGE(G8:G19)</f>
        <v>1.032435018699216</v>
      </c>
      <c r="X19" s="3">
        <v>18172</v>
      </c>
      <c r="Y19">
        <v>2102.251</v>
      </c>
      <c r="Z19" s="2">
        <f t="shared" si="4"/>
        <v>-0.015330347202153094</v>
      </c>
      <c r="AA19" s="2">
        <f t="shared" si="5"/>
        <v>-0.033150731528359234</v>
      </c>
      <c r="AB19">
        <v>64.853</v>
      </c>
      <c r="AC19">
        <v>61.127</v>
      </c>
      <c r="AD19">
        <v>2.999</v>
      </c>
      <c r="AE19">
        <f t="shared" si="1"/>
        <v>-3.725999999999992</v>
      </c>
      <c r="AF19">
        <f t="shared" si="2"/>
        <v>125.97999999999999</v>
      </c>
      <c r="AG19" t="s">
        <v>92</v>
      </c>
      <c r="AH19" t="str">
        <f t="shared" si="3"/>
        <v>10_1949</v>
      </c>
      <c r="AI19" s="2">
        <f t="shared" si="12"/>
        <v>-0.009443630624532684</v>
      </c>
      <c r="AJ19">
        <f t="shared" si="15"/>
        <v>0</v>
      </c>
      <c r="AK19">
        <f t="shared" si="16"/>
        <v>-1</v>
      </c>
      <c r="AL19" s="6">
        <f t="shared" si="13"/>
        <v>18172</v>
      </c>
      <c r="AM19">
        <f t="shared" si="14"/>
        <v>-1</v>
      </c>
      <c r="AN19" t="str">
        <f t="shared" si="6"/>
        <v>10_1949</v>
      </c>
      <c r="BY19">
        <f t="shared" si="7"/>
        <v>1949</v>
      </c>
      <c r="BZ19">
        <f t="shared" si="17"/>
        <v>1949</v>
      </c>
      <c r="CA19">
        <f t="shared" si="18"/>
        <v>10</v>
      </c>
      <c r="CB19">
        <f t="shared" si="19"/>
        <v>9</v>
      </c>
      <c r="CC19">
        <f t="shared" si="20"/>
        <v>12</v>
      </c>
      <c r="CD19" t="str">
        <f t="shared" si="8"/>
        <v>9_1949</v>
      </c>
      <c r="CE19" t="str">
        <f t="shared" si="8"/>
        <v>12_1949</v>
      </c>
      <c r="CG19" s="3" t="str">
        <f t="shared" si="9"/>
        <v>10_1949</v>
      </c>
      <c r="CH19">
        <f t="shared" si="10"/>
        <v>-0.015330347202153094</v>
      </c>
      <c r="CI19" s="2">
        <f t="shared" si="11"/>
        <v>-0.009443630624532684</v>
      </c>
    </row>
    <row r="20" spans="5:87" ht="18">
      <c r="E20" t="str">
        <f t="shared" si="0"/>
        <v>1_1968</v>
      </c>
      <c r="F20" s="3">
        <v>24838</v>
      </c>
      <c r="G20">
        <v>92.559998</v>
      </c>
      <c r="H20" s="4">
        <v>0</v>
      </c>
      <c r="I20">
        <f aca="true" t="shared" si="21" ref="I20:I83">$G20/MAX($G9:$G20)</f>
        <v>0.9574842238023009</v>
      </c>
      <c r="J20">
        <f aca="true" t="shared" si="22" ref="J20:J83">G20/AVERAGE(G9:G20)</f>
        <v>0.9968766568081284</v>
      </c>
      <c r="X20" s="3">
        <v>18264</v>
      </c>
      <c r="Y20">
        <v>2184.872</v>
      </c>
      <c r="Z20" s="2">
        <f t="shared" si="4"/>
        <v>0.03766690318309318</v>
      </c>
      <c r="AA20" s="2">
        <f t="shared" si="5"/>
        <v>0.16671753550403912</v>
      </c>
      <c r="AB20">
        <v>66.665</v>
      </c>
      <c r="AC20">
        <v>60.119</v>
      </c>
      <c r="AD20">
        <v>2.203</v>
      </c>
      <c r="AE20">
        <f t="shared" si="1"/>
        <v>-6.5460000000000065</v>
      </c>
      <c r="AF20">
        <f t="shared" si="2"/>
        <v>126.784</v>
      </c>
      <c r="AG20" t="s">
        <v>92</v>
      </c>
      <c r="AH20" t="str">
        <f t="shared" si="3"/>
        <v>1_1950</v>
      </c>
      <c r="AI20" s="2">
        <f t="shared" si="12"/>
        <v>0.052997250385246275</v>
      </c>
      <c r="AJ20">
        <f t="shared" si="15"/>
        <v>1</v>
      </c>
      <c r="AK20">
        <f t="shared" si="16"/>
        <v>0</v>
      </c>
      <c r="AL20" s="6">
        <f t="shared" si="13"/>
        <v>18264</v>
      </c>
      <c r="AM20">
        <f t="shared" si="14"/>
        <v>1</v>
      </c>
      <c r="AN20" t="str">
        <f t="shared" si="6"/>
        <v>1_1950</v>
      </c>
      <c r="BY20">
        <f t="shared" si="7"/>
        <v>1949</v>
      </c>
      <c r="BZ20">
        <f t="shared" si="17"/>
        <v>1950</v>
      </c>
      <c r="CA20">
        <f t="shared" si="18"/>
        <v>1</v>
      </c>
      <c r="CB20">
        <f t="shared" si="19"/>
        <v>12</v>
      </c>
      <c r="CC20">
        <f t="shared" si="20"/>
        <v>3</v>
      </c>
      <c r="CD20" t="str">
        <f t="shared" si="8"/>
        <v>12_1949</v>
      </c>
      <c r="CE20" t="str">
        <f t="shared" si="8"/>
        <v>3_1950</v>
      </c>
      <c r="CG20" s="3" t="str">
        <f t="shared" si="9"/>
        <v>1_1950</v>
      </c>
      <c r="CH20">
        <f t="shared" si="10"/>
        <v>0.03766690318309318</v>
      </c>
      <c r="CI20" s="2">
        <f t="shared" si="11"/>
        <v>0.052997250385246275</v>
      </c>
    </row>
    <row r="21" spans="5:87" ht="18">
      <c r="E21" t="str">
        <f t="shared" si="0"/>
        <v>2_1968</v>
      </c>
      <c r="F21" s="3">
        <v>24869</v>
      </c>
      <c r="G21">
        <v>89.360001</v>
      </c>
      <c r="H21" s="4">
        <v>0</v>
      </c>
      <c r="I21">
        <f t="shared" si="21"/>
        <v>0.9243819473338563</v>
      </c>
      <c r="J21">
        <f t="shared" si="22"/>
        <v>0.961377093488655</v>
      </c>
      <c r="X21" s="3">
        <v>18354</v>
      </c>
      <c r="Y21">
        <v>2251.507</v>
      </c>
      <c r="Z21" s="2">
        <f t="shared" si="4"/>
        <v>0.07297391320923752</v>
      </c>
      <c r="AA21" s="2">
        <f t="shared" si="5"/>
        <v>0.12768865148487518</v>
      </c>
      <c r="AB21">
        <v>70.345</v>
      </c>
      <c r="AC21">
        <v>60.846</v>
      </c>
      <c r="AD21">
        <v>1.643</v>
      </c>
      <c r="AE21">
        <f t="shared" si="1"/>
        <v>-9.499000000000002</v>
      </c>
      <c r="AF21">
        <f t="shared" si="2"/>
        <v>131.191</v>
      </c>
      <c r="AG21" t="s">
        <v>92</v>
      </c>
      <c r="AH21" t="str">
        <f t="shared" si="3"/>
        <v>4_1950</v>
      </c>
      <c r="AI21" s="2">
        <f t="shared" si="12"/>
        <v>0.035307010026144336</v>
      </c>
      <c r="AJ21">
        <f t="shared" si="15"/>
        <v>2</v>
      </c>
      <c r="AK21">
        <f t="shared" si="16"/>
        <v>0</v>
      </c>
      <c r="AL21" s="6">
        <f t="shared" si="13"/>
        <v>18354</v>
      </c>
      <c r="AM21">
        <f t="shared" si="14"/>
        <v>2</v>
      </c>
      <c r="AN21" t="str">
        <f t="shared" si="6"/>
        <v>4_1950</v>
      </c>
      <c r="BY21">
        <f t="shared" si="7"/>
        <v>1950</v>
      </c>
      <c r="BZ21">
        <f t="shared" si="17"/>
        <v>1950</v>
      </c>
      <c r="CA21">
        <f t="shared" si="18"/>
        <v>4</v>
      </c>
      <c r="CB21">
        <f t="shared" si="19"/>
        <v>3</v>
      </c>
      <c r="CC21">
        <f t="shared" si="20"/>
        <v>6</v>
      </c>
      <c r="CD21" t="str">
        <f t="shared" si="8"/>
        <v>3_1950</v>
      </c>
      <c r="CE21" t="str">
        <f t="shared" si="8"/>
        <v>6_1950</v>
      </c>
      <c r="CG21" s="3" t="str">
        <f t="shared" si="9"/>
        <v>4_1950</v>
      </c>
      <c r="CH21">
        <f t="shared" si="10"/>
        <v>0.07297391320923752</v>
      </c>
      <c r="CI21" s="2">
        <f t="shared" si="11"/>
        <v>0.035307010026144336</v>
      </c>
    </row>
    <row r="22" spans="5:87" ht="18">
      <c r="E22" t="str">
        <f t="shared" si="0"/>
        <v>3_1968</v>
      </c>
      <c r="F22" s="3">
        <v>24898</v>
      </c>
      <c r="G22">
        <v>93.839996</v>
      </c>
      <c r="H22" s="4">
        <v>0</v>
      </c>
      <c r="I22">
        <f t="shared" si="21"/>
        <v>0.970725126114102</v>
      </c>
      <c r="J22">
        <f t="shared" si="22"/>
        <v>1.006057317988233</v>
      </c>
      <c r="X22" s="3">
        <v>18445</v>
      </c>
      <c r="Y22">
        <v>2338.514</v>
      </c>
      <c r="Z22" s="2">
        <f t="shared" si="4"/>
        <v>0.10304974802409772</v>
      </c>
      <c r="AA22" s="2">
        <f t="shared" si="5"/>
        <v>0.16376874916045892</v>
      </c>
      <c r="AB22">
        <v>86.806</v>
      </c>
      <c r="AC22">
        <v>62.424</v>
      </c>
      <c r="AD22">
        <v>-0.74</v>
      </c>
      <c r="AE22">
        <f t="shared" si="1"/>
        <v>-24.381999999999998</v>
      </c>
      <c r="AF22">
        <f t="shared" si="2"/>
        <v>149.23</v>
      </c>
      <c r="AG22" t="s">
        <v>92</v>
      </c>
      <c r="AH22" t="str">
        <f t="shared" si="3"/>
        <v>7_1950</v>
      </c>
      <c r="AI22" s="2">
        <f t="shared" si="12"/>
        <v>0.030075834814860203</v>
      </c>
      <c r="AJ22">
        <f t="shared" si="15"/>
        <v>3</v>
      </c>
      <c r="AK22">
        <f t="shared" si="16"/>
        <v>0</v>
      </c>
      <c r="AL22" s="6">
        <f t="shared" si="13"/>
        <v>18445</v>
      </c>
      <c r="AM22">
        <f t="shared" si="14"/>
        <v>3</v>
      </c>
      <c r="AN22" t="str">
        <f t="shared" si="6"/>
        <v>7_1950</v>
      </c>
      <c r="BY22">
        <f t="shared" si="7"/>
        <v>1950</v>
      </c>
      <c r="BZ22">
        <f t="shared" si="17"/>
        <v>1950</v>
      </c>
      <c r="CA22">
        <f t="shared" si="18"/>
        <v>7</v>
      </c>
      <c r="CB22">
        <f t="shared" si="19"/>
        <v>6</v>
      </c>
      <c r="CC22">
        <f t="shared" si="20"/>
        <v>9</v>
      </c>
      <c r="CD22" t="str">
        <f t="shared" si="8"/>
        <v>6_1950</v>
      </c>
      <c r="CE22" t="str">
        <f t="shared" si="8"/>
        <v>9_1950</v>
      </c>
      <c r="CG22" s="3" t="str">
        <f t="shared" si="9"/>
        <v>7_1950</v>
      </c>
      <c r="CH22">
        <f t="shared" si="10"/>
        <v>0.10304974802409772</v>
      </c>
      <c r="CI22" s="2">
        <f t="shared" si="11"/>
        <v>0.030075834814860203</v>
      </c>
    </row>
    <row r="23" spans="5:87" ht="18">
      <c r="E23" t="str">
        <f t="shared" si="0"/>
        <v>4_1968</v>
      </c>
      <c r="F23" s="3">
        <v>24929</v>
      </c>
      <c r="G23">
        <v>98.589996</v>
      </c>
      <c r="H23" s="4">
        <v>0</v>
      </c>
      <c r="I23">
        <f t="shared" si="21"/>
        <v>1</v>
      </c>
      <c r="J23">
        <f t="shared" si="22"/>
        <v>1.0529650670841342</v>
      </c>
      <c r="X23" s="3">
        <v>18537</v>
      </c>
      <c r="Y23">
        <v>2383.291</v>
      </c>
      <c r="Z23" s="2">
        <f t="shared" si="4"/>
        <v>0.13368527354725956</v>
      </c>
      <c r="AA23" s="2">
        <f t="shared" si="5"/>
        <v>0.0788185238537158</v>
      </c>
      <c r="AB23">
        <v>86.969</v>
      </c>
      <c r="AC23">
        <v>67.483</v>
      </c>
      <c r="AD23">
        <v>-0.154</v>
      </c>
      <c r="AE23">
        <f t="shared" si="1"/>
        <v>-19.48599999999999</v>
      </c>
      <c r="AF23">
        <f t="shared" si="2"/>
        <v>154.452</v>
      </c>
      <c r="AG23" t="s">
        <v>92</v>
      </c>
      <c r="AH23" t="str">
        <f t="shared" si="3"/>
        <v>10_1950</v>
      </c>
      <c r="AI23" s="2">
        <f t="shared" si="12"/>
        <v>0.030635525523161844</v>
      </c>
      <c r="AJ23">
        <f t="shared" si="15"/>
        <v>4</v>
      </c>
      <c r="AK23">
        <f t="shared" si="16"/>
        <v>0</v>
      </c>
      <c r="AL23" s="6">
        <f t="shared" si="13"/>
        <v>18537</v>
      </c>
      <c r="AM23">
        <f t="shared" si="14"/>
        <v>4</v>
      </c>
      <c r="AN23" t="str">
        <f t="shared" si="6"/>
        <v>10_1950</v>
      </c>
      <c r="BY23">
        <f t="shared" si="7"/>
        <v>1950</v>
      </c>
      <c r="BZ23">
        <f t="shared" si="17"/>
        <v>1950</v>
      </c>
      <c r="CA23">
        <f t="shared" si="18"/>
        <v>10</v>
      </c>
      <c r="CB23">
        <f t="shared" si="19"/>
        <v>9</v>
      </c>
      <c r="CC23">
        <f t="shared" si="20"/>
        <v>12</v>
      </c>
      <c r="CD23" t="str">
        <f t="shared" si="8"/>
        <v>9_1950</v>
      </c>
      <c r="CE23" t="str">
        <f t="shared" si="8"/>
        <v>12_1950</v>
      </c>
      <c r="CG23" s="3" t="str">
        <f t="shared" si="9"/>
        <v>10_1950</v>
      </c>
      <c r="CH23">
        <f t="shared" si="10"/>
        <v>0.13368527354725956</v>
      </c>
      <c r="CI23" s="2">
        <f t="shared" si="11"/>
        <v>0.030635525523161844</v>
      </c>
    </row>
    <row r="24" spans="5:87" ht="18">
      <c r="E24" t="str">
        <f t="shared" si="0"/>
        <v>5_1968</v>
      </c>
      <c r="F24" s="3">
        <v>24959</v>
      </c>
      <c r="G24">
        <v>100.650002</v>
      </c>
      <c r="H24" s="4">
        <v>0</v>
      </c>
      <c r="I24">
        <f t="shared" si="21"/>
        <v>1</v>
      </c>
      <c r="J24">
        <f t="shared" si="22"/>
        <v>1.0650887870138175</v>
      </c>
      <c r="X24" s="3">
        <v>18629</v>
      </c>
      <c r="Y24">
        <v>2415.66</v>
      </c>
      <c r="Z24" s="2">
        <f t="shared" si="4"/>
        <v>0.10562998656214195</v>
      </c>
      <c r="AA24" s="2">
        <f t="shared" si="5"/>
        <v>0.05544338016568773</v>
      </c>
      <c r="AB24">
        <v>86.975</v>
      </c>
      <c r="AC24">
        <v>70.856</v>
      </c>
      <c r="AD24">
        <v>0.177</v>
      </c>
      <c r="AE24">
        <f t="shared" si="1"/>
        <v>-16.119</v>
      </c>
      <c r="AF24">
        <f t="shared" si="2"/>
        <v>157.831</v>
      </c>
      <c r="AG24" t="s">
        <v>92</v>
      </c>
      <c r="AH24" t="str">
        <f t="shared" si="3"/>
        <v>1_1951</v>
      </c>
      <c r="AI24" s="2">
        <f t="shared" si="12"/>
        <v>-0.02805528698511761</v>
      </c>
      <c r="AJ24">
        <f t="shared" si="15"/>
        <v>0</v>
      </c>
      <c r="AK24">
        <f t="shared" si="16"/>
        <v>-1</v>
      </c>
      <c r="AL24" s="6">
        <f t="shared" si="13"/>
        <v>18629</v>
      </c>
      <c r="AM24">
        <f t="shared" si="14"/>
        <v>-1</v>
      </c>
      <c r="AN24" t="str">
        <f t="shared" si="6"/>
        <v>1_1951</v>
      </c>
      <c r="BY24">
        <f t="shared" si="7"/>
        <v>1950</v>
      </c>
      <c r="BZ24">
        <f t="shared" si="17"/>
        <v>1951</v>
      </c>
      <c r="CA24">
        <f t="shared" si="18"/>
        <v>1</v>
      </c>
      <c r="CB24">
        <f t="shared" si="19"/>
        <v>12</v>
      </c>
      <c r="CC24">
        <f t="shared" si="20"/>
        <v>3</v>
      </c>
      <c r="CD24" t="str">
        <f t="shared" si="8"/>
        <v>12_1950</v>
      </c>
      <c r="CE24" t="str">
        <f t="shared" si="8"/>
        <v>3_1951</v>
      </c>
      <c r="CG24" s="3" t="str">
        <f t="shared" si="9"/>
        <v>1_1951</v>
      </c>
      <c r="CH24">
        <f t="shared" si="10"/>
        <v>0.10562998656214195</v>
      </c>
      <c r="CI24" s="2">
        <f t="shared" si="11"/>
        <v>-0.02805528698511761</v>
      </c>
    </row>
    <row r="25" spans="5:87" ht="18">
      <c r="E25" t="str">
        <f t="shared" si="0"/>
        <v>6_1968</v>
      </c>
      <c r="F25" s="3">
        <v>24990</v>
      </c>
      <c r="G25">
        <v>100.910004</v>
      </c>
      <c r="H25" s="4">
        <v>0</v>
      </c>
      <c r="I25">
        <f t="shared" si="21"/>
        <v>1</v>
      </c>
      <c r="J25">
        <f t="shared" si="22"/>
        <v>1.058885301679311</v>
      </c>
      <c r="X25" s="3">
        <v>18719</v>
      </c>
      <c r="Y25">
        <v>2457.517</v>
      </c>
      <c r="Z25" s="2">
        <f t="shared" si="4"/>
        <v>0.09149871619319838</v>
      </c>
      <c r="AA25" s="2">
        <f t="shared" si="5"/>
        <v>0.07113174562412361</v>
      </c>
      <c r="AB25">
        <v>84.092</v>
      </c>
      <c r="AC25">
        <v>77.829</v>
      </c>
      <c r="AD25">
        <v>1.943</v>
      </c>
      <c r="AE25">
        <f t="shared" si="1"/>
        <v>-6.263000000000005</v>
      </c>
      <c r="AF25">
        <f t="shared" si="2"/>
        <v>161.921</v>
      </c>
      <c r="AG25" t="s">
        <v>92</v>
      </c>
      <c r="AH25" t="str">
        <f t="shared" si="3"/>
        <v>4_1951</v>
      </c>
      <c r="AI25" s="2">
        <f t="shared" si="12"/>
        <v>-0.014131270368943571</v>
      </c>
      <c r="AJ25">
        <f t="shared" si="15"/>
        <v>0</v>
      </c>
      <c r="AK25">
        <f t="shared" si="16"/>
        <v>-2</v>
      </c>
      <c r="AL25" s="6">
        <f t="shared" si="13"/>
        <v>18719</v>
      </c>
      <c r="AM25">
        <f t="shared" si="14"/>
        <v>-2</v>
      </c>
      <c r="AN25" t="str">
        <f t="shared" si="6"/>
        <v>4_1951</v>
      </c>
      <c r="BY25">
        <f t="shared" si="7"/>
        <v>1951</v>
      </c>
      <c r="BZ25">
        <f t="shared" si="17"/>
        <v>1951</v>
      </c>
      <c r="CA25">
        <f t="shared" si="18"/>
        <v>4</v>
      </c>
      <c r="CB25">
        <f t="shared" si="19"/>
        <v>3</v>
      </c>
      <c r="CC25">
        <f t="shared" si="20"/>
        <v>6</v>
      </c>
      <c r="CD25" t="str">
        <f t="shared" si="8"/>
        <v>3_1951</v>
      </c>
      <c r="CE25" t="str">
        <f t="shared" si="8"/>
        <v>6_1951</v>
      </c>
      <c r="CG25" s="3" t="str">
        <f t="shared" si="9"/>
        <v>4_1951</v>
      </c>
      <c r="CH25">
        <f t="shared" si="10"/>
        <v>0.09149871619319838</v>
      </c>
      <c r="CI25" s="2">
        <f t="shared" si="11"/>
        <v>-0.014131270368943571</v>
      </c>
    </row>
    <row r="26" spans="5:87" ht="18">
      <c r="E26" t="str">
        <f t="shared" si="0"/>
        <v>7_1968</v>
      </c>
      <c r="F26" s="3">
        <v>25020</v>
      </c>
      <c r="G26">
        <v>97.279999</v>
      </c>
      <c r="H26" s="4">
        <v>0</v>
      </c>
      <c r="I26">
        <f t="shared" si="21"/>
        <v>0.9640273029817737</v>
      </c>
      <c r="J26">
        <f t="shared" si="22"/>
        <v>1.0193503302423186</v>
      </c>
      <c r="X26" s="3">
        <v>18810</v>
      </c>
      <c r="Y26">
        <v>2508.166</v>
      </c>
      <c r="Z26" s="2">
        <f t="shared" si="4"/>
        <v>0.07254692509858818</v>
      </c>
      <c r="AA26" s="2">
        <f t="shared" si="5"/>
        <v>0.08502309518928186</v>
      </c>
      <c r="AB26">
        <v>76.971</v>
      </c>
      <c r="AC26">
        <v>79.741</v>
      </c>
      <c r="AD26">
        <v>3.742</v>
      </c>
      <c r="AE26">
        <f t="shared" si="1"/>
        <v>2.769999999999996</v>
      </c>
      <c r="AF26">
        <f t="shared" si="2"/>
        <v>156.712</v>
      </c>
      <c r="AG26" t="s">
        <v>92</v>
      </c>
      <c r="AH26" t="str">
        <f t="shared" si="3"/>
        <v>7_1951</v>
      </c>
      <c r="AI26" s="2">
        <f t="shared" si="12"/>
        <v>-0.018951791094610204</v>
      </c>
      <c r="AJ26">
        <f t="shared" si="15"/>
        <v>0</v>
      </c>
      <c r="AK26">
        <f t="shared" si="16"/>
        <v>-3</v>
      </c>
      <c r="AL26" s="6">
        <f t="shared" si="13"/>
        <v>18810</v>
      </c>
      <c r="AM26">
        <f t="shared" si="14"/>
        <v>-3</v>
      </c>
      <c r="AN26" t="str">
        <f t="shared" si="6"/>
        <v>7_1951</v>
      </c>
      <c r="BY26">
        <f t="shared" si="7"/>
        <v>1951</v>
      </c>
      <c r="BZ26">
        <f t="shared" si="17"/>
        <v>1951</v>
      </c>
      <c r="CA26">
        <f t="shared" si="18"/>
        <v>7</v>
      </c>
      <c r="CB26">
        <f t="shared" si="19"/>
        <v>6</v>
      </c>
      <c r="CC26">
        <f t="shared" si="20"/>
        <v>9</v>
      </c>
      <c r="CD26" t="str">
        <f t="shared" si="8"/>
        <v>6_1951</v>
      </c>
      <c r="CE26" t="str">
        <f t="shared" si="8"/>
        <v>9_1951</v>
      </c>
      <c r="CG26" s="3" t="str">
        <f t="shared" si="9"/>
        <v>7_1951</v>
      </c>
      <c r="CH26">
        <f t="shared" si="10"/>
        <v>0.07254692509858818</v>
      </c>
      <c r="CI26" s="2">
        <f t="shared" si="11"/>
        <v>-0.018951791094610204</v>
      </c>
    </row>
    <row r="27" spans="5:87" ht="18">
      <c r="E27" t="str">
        <f t="shared" si="0"/>
        <v>8_1968</v>
      </c>
      <c r="F27" s="3">
        <v>25051</v>
      </c>
      <c r="G27">
        <v>100.739998</v>
      </c>
      <c r="H27" s="4">
        <v>0</v>
      </c>
      <c r="I27">
        <f t="shared" si="21"/>
        <v>0.9983152711003758</v>
      </c>
      <c r="J27">
        <f t="shared" si="22"/>
        <v>1.0491017855941331</v>
      </c>
      <c r="X27" s="3">
        <v>18902</v>
      </c>
      <c r="Y27">
        <v>2513.69</v>
      </c>
      <c r="Z27" s="2">
        <f t="shared" si="4"/>
        <v>0.054713838973083906</v>
      </c>
      <c r="AA27" s="2">
        <f t="shared" si="5"/>
        <v>0.0088387705535371</v>
      </c>
      <c r="AB27">
        <v>74.958</v>
      </c>
      <c r="AC27">
        <v>78.993</v>
      </c>
      <c r="AD27">
        <v>4.19</v>
      </c>
      <c r="AE27">
        <f t="shared" si="1"/>
        <v>4.034999999999997</v>
      </c>
      <c r="AF27">
        <f t="shared" si="2"/>
        <v>153.951</v>
      </c>
      <c r="AG27" t="s">
        <v>92</v>
      </c>
      <c r="AH27" t="str">
        <f t="shared" si="3"/>
        <v>10_1951</v>
      </c>
      <c r="AI27" s="2">
        <f t="shared" si="12"/>
        <v>-0.01783308612550427</v>
      </c>
      <c r="AJ27">
        <f t="shared" si="15"/>
        <v>0</v>
      </c>
      <c r="AK27">
        <f t="shared" si="16"/>
        <v>-4</v>
      </c>
      <c r="AL27" s="6">
        <f t="shared" si="13"/>
        <v>18902</v>
      </c>
      <c r="AM27">
        <f t="shared" si="14"/>
        <v>-4</v>
      </c>
      <c r="AN27" t="str">
        <f t="shared" si="6"/>
        <v>10_1951</v>
      </c>
      <c r="BY27">
        <f t="shared" si="7"/>
        <v>1951</v>
      </c>
      <c r="BZ27">
        <f t="shared" si="17"/>
        <v>1951</v>
      </c>
      <c r="CA27">
        <f t="shared" si="18"/>
        <v>10</v>
      </c>
      <c r="CB27">
        <f t="shared" si="19"/>
        <v>9</v>
      </c>
      <c r="CC27">
        <f t="shared" si="20"/>
        <v>12</v>
      </c>
      <c r="CD27" t="str">
        <f t="shared" si="8"/>
        <v>9_1951</v>
      </c>
      <c r="CE27" t="str">
        <f t="shared" si="8"/>
        <v>12_1951</v>
      </c>
      <c r="CG27" s="3" t="str">
        <f t="shared" si="9"/>
        <v>10_1951</v>
      </c>
      <c r="CH27">
        <f t="shared" si="10"/>
        <v>0.054713838973083906</v>
      </c>
      <c r="CI27" s="2">
        <f t="shared" si="11"/>
        <v>-0.01783308612550427</v>
      </c>
    </row>
    <row r="28" spans="5:87" ht="18">
      <c r="E28" t="str">
        <f t="shared" si="0"/>
        <v>9_1968</v>
      </c>
      <c r="F28" s="3">
        <v>25082</v>
      </c>
      <c r="G28">
        <v>103.220001</v>
      </c>
      <c r="H28" s="4">
        <v>0</v>
      </c>
      <c r="I28">
        <f t="shared" si="21"/>
        <v>1</v>
      </c>
      <c r="J28">
        <f t="shared" si="22"/>
        <v>1.0688527596762498</v>
      </c>
      <c r="X28" s="3">
        <v>18994</v>
      </c>
      <c r="Y28">
        <v>2540.55</v>
      </c>
      <c r="Z28" s="2">
        <f t="shared" si="4"/>
        <v>0.051700156478974746</v>
      </c>
      <c r="AA28" s="2">
        <f t="shared" si="5"/>
        <v>0.04343191610636632</v>
      </c>
      <c r="AB28">
        <v>83.655</v>
      </c>
      <c r="AC28">
        <v>83.197</v>
      </c>
      <c r="AD28">
        <v>3.721</v>
      </c>
      <c r="AE28">
        <f t="shared" si="1"/>
        <v>-0.4579999999999984</v>
      </c>
      <c r="AF28">
        <f t="shared" si="2"/>
        <v>166.852</v>
      </c>
      <c r="AG28" t="s">
        <v>92</v>
      </c>
      <c r="AH28" t="str">
        <f t="shared" si="3"/>
        <v>1_1952</v>
      </c>
      <c r="AI28" s="2">
        <f t="shared" si="12"/>
        <v>-0.00301368249410916</v>
      </c>
      <c r="AJ28">
        <f t="shared" si="15"/>
        <v>0</v>
      </c>
      <c r="AK28">
        <f t="shared" si="16"/>
        <v>-5</v>
      </c>
      <c r="AL28" s="6">
        <f t="shared" si="13"/>
        <v>18994</v>
      </c>
      <c r="AM28">
        <f t="shared" si="14"/>
        <v>-5</v>
      </c>
      <c r="AN28" t="str">
        <f t="shared" si="6"/>
        <v>1_1952</v>
      </c>
      <c r="BY28">
        <f t="shared" si="7"/>
        <v>1951</v>
      </c>
      <c r="BZ28">
        <f t="shared" si="17"/>
        <v>1952</v>
      </c>
      <c r="CA28">
        <f t="shared" si="18"/>
        <v>1</v>
      </c>
      <c r="CB28">
        <f t="shared" si="19"/>
        <v>12</v>
      </c>
      <c r="CC28">
        <f t="shared" si="20"/>
        <v>3</v>
      </c>
      <c r="CD28" t="str">
        <f t="shared" si="8"/>
        <v>12_1951</v>
      </c>
      <c r="CE28" t="str">
        <f t="shared" si="8"/>
        <v>3_1952</v>
      </c>
      <c r="CG28" s="3" t="str">
        <f t="shared" si="9"/>
        <v>1_1952</v>
      </c>
      <c r="CH28">
        <f t="shared" si="10"/>
        <v>0.051700156478974746</v>
      </c>
      <c r="CI28" s="2">
        <f t="shared" si="11"/>
        <v>-0.00301368249410916</v>
      </c>
    </row>
    <row r="29" spans="5:87" ht="18">
      <c r="E29" t="str">
        <f t="shared" si="0"/>
        <v>10_1968</v>
      </c>
      <c r="F29" s="3">
        <v>25112</v>
      </c>
      <c r="G29">
        <v>103.410004</v>
      </c>
      <c r="H29" s="4">
        <v>0</v>
      </c>
      <c r="I29">
        <f t="shared" si="21"/>
        <v>1</v>
      </c>
      <c r="J29">
        <f t="shared" si="22"/>
        <v>1.0606879513129102</v>
      </c>
      <c r="X29" s="3">
        <v>19085</v>
      </c>
      <c r="Y29">
        <v>2546.022</v>
      </c>
      <c r="Z29" s="2">
        <f t="shared" si="4"/>
        <v>0.03601399298560293</v>
      </c>
      <c r="AA29" s="2">
        <f t="shared" si="5"/>
        <v>0.0086433320617052</v>
      </c>
      <c r="AB29">
        <v>83.222</v>
      </c>
      <c r="AC29">
        <v>74.051</v>
      </c>
      <c r="AD29">
        <v>1.951</v>
      </c>
      <c r="AE29">
        <f t="shared" si="1"/>
        <v>-9.170999999999992</v>
      </c>
      <c r="AF29">
        <f t="shared" si="2"/>
        <v>157.273</v>
      </c>
      <c r="AG29" t="s">
        <v>92</v>
      </c>
      <c r="AH29" t="str">
        <f t="shared" si="3"/>
        <v>4_1952</v>
      </c>
      <c r="AI29" s="2">
        <f t="shared" si="12"/>
        <v>-0.01568616349337182</v>
      </c>
      <c r="AJ29">
        <f t="shared" si="15"/>
        <v>0</v>
      </c>
      <c r="AK29">
        <f t="shared" si="16"/>
        <v>-6</v>
      </c>
      <c r="AL29" s="6">
        <f t="shared" si="13"/>
        <v>19085</v>
      </c>
      <c r="AM29">
        <f t="shared" si="14"/>
        <v>-6</v>
      </c>
      <c r="AN29" t="str">
        <f t="shared" si="6"/>
        <v>4_1952</v>
      </c>
      <c r="BY29">
        <f t="shared" si="7"/>
        <v>1952</v>
      </c>
      <c r="BZ29">
        <f t="shared" si="17"/>
        <v>1952</v>
      </c>
      <c r="CA29">
        <f t="shared" si="18"/>
        <v>4</v>
      </c>
      <c r="CB29">
        <f t="shared" si="19"/>
        <v>3</v>
      </c>
      <c r="CC29">
        <f t="shared" si="20"/>
        <v>6</v>
      </c>
      <c r="CD29" t="str">
        <f t="shared" si="8"/>
        <v>3_1952</v>
      </c>
      <c r="CE29" t="str">
        <f t="shared" si="8"/>
        <v>6_1952</v>
      </c>
      <c r="CG29" s="3" t="str">
        <f t="shared" si="9"/>
        <v>4_1952</v>
      </c>
      <c r="CH29">
        <f t="shared" si="10"/>
        <v>0.03601399298560293</v>
      </c>
      <c r="CI29" s="2">
        <f t="shared" si="11"/>
        <v>-0.01568616349337182</v>
      </c>
    </row>
    <row r="30" spans="5:87" ht="18">
      <c r="E30" t="str">
        <f t="shared" si="0"/>
        <v>11_1968</v>
      </c>
      <c r="F30" s="3">
        <v>25143</v>
      </c>
      <c r="G30">
        <v>107.669998</v>
      </c>
      <c r="H30" s="4">
        <v>0</v>
      </c>
      <c r="I30">
        <f t="shared" si="21"/>
        <v>1</v>
      </c>
      <c r="J30">
        <f t="shared" si="22"/>
        <v>1.0916279946461664</v>
      </c>
      <c r="X30" s="3">
        <v>19176</v>
      </c>
      <c r="Y30">
        <v>2564.401</v>
      </c>
      <c r="Z30" s="2">
        <f t="shared" si="4"/>
        <v>0.022420764813811944</v>
      </c>
      <c r="AA30" s="2">
        <f t="shared" si="5"/>
        <v>0.02918901489617487</v>
      </c>
      <c r="AB30">
        <v>88.314</v>
      </c>
      <c r="AC30">
        <v>68.203</v>
      </c>
      <c r="AD30">
        <v>-0.004</v>
      </c>
      <c r="AE30">
        <f t="shared" si="1"/>
        <v>-20.11099999999999</v>
      </c>
      <c r="AF30">
        <f t="shared" si="2"/>
        <v>156.517</v>
      </c>
      <c r="AG30" t="s">
        <v>92</v>
      </c>
      <c r="AH30" t="str">
        <f t="shared" si="3"/>
        <v>7_1952</v>
      </c>
      <c r="AI30" s="2">
        <f t="shared" si="12"/>
        <v>-0.013593228171790983</v>
      </c>
      <c r="AJ30">
        <f t="shared" si="15"/>
        <v>0</v>
      </c>
      <c r="AK30">
        <f t="shared" si="16"/>
        <v>-7</v>
      </c>
      <c r="AL30" s="6">
        <f t="shared" si="13"/>
        <v>19176</v>
      </c>
      <c r="AM30">
        <f t="shared" si="14"/>
        <v>-7</v>
      </c>
      <c r="AN30" t="str">
        <f t="shared" si="6"/>
        <v>7_1952</v>
      </c>
      <c r="BY30">
        <f t="shared" si="7"/>
        <v>1952</v>
      </c>
      <c r="BZ30">
        <f t="shared" si="17"/>
        <v>1952</v>
      </c>
      <c r="CA30">
        <f t="shared" si="18"/>
        <v>7</v>
      </c>
      <c r="CB30">
        <f t="shared" si="19"/>
        <v>6</v>
      </c>
      <c r="CC30">
        <f t="shared" si="20"/>
        <v>9</v>
      </c>
      <c r="CD30" t="str">
        <f t="shared" si="8"/>
        <v>6_1952</v>
      </c>
      <c r="CE30" t="str">
        <f t="shared" si="8"/>
        <v>9_1952</v>
      </c>
      <c r="CG30" s="3" t="str">
        <f t="shared" si="9"/>
        <v>7_1952</v>
      </c>
      <c r="CH30">
        <f t="shared" si="10"/>
        <v>0.022420764813811944</v>
      </c>
      <c r="CI30" s="2">
        <f t="shared" si="11"/>
        <v>-0.013593228171790983</v>
      </c>
    </row>
    <row r="31" spans="5:87" ht="18">
      <c r="E31" t="str">
        <f t="shared" si="0"/>
        <v>12_1968</v>
      </c>
      <c r="F31" s="3">
        <v>25173</v>
      </c>
      <c r="G31">
        <v>103.93</v>
      </c>
      <c r="H31" s="4">
        <v>0</v>
      </c>
      <c r="I31">
        <f t="shared" si="21"/>
        <v>0.9652642512355206</v>
      </c>
      <c r="J31">
        <f t="shared" si="22"/>
        <v>1.0461347496463598</v>
      </c>
      <c r="X31" s="3">
        <v>19268</v>
      </c>
      <c r="Y31">
        <v>2648.621</v>
      </c>
      <c r="Z31" s="2">
        <f t="shared" si="4"/>
        <v>0.05367845677072358</v>
      </c>
      <c r="AA31" s="2">
        <f t="shared" si="5"/>
        <v>0.1379823392176316</v>
      </c>
      <c r="AB31">
        <v>96.232</v>
      </c>
      <c r="AC31">
        <v>68.67</v>
      </c>
      <c r="AD31">
        <v>-1.013</v>
      </c>
      <c r="AE31">
        <f t="shared" si="1"/>
        <v>-27.561999999999998</v>
      </c>
      <c r="AF31">
        <f t="shared" si="2"/>
        <v>164.902</v>
      </c>
      <c r="AG31" t="s">
        <v>92</v>
      </c>
      <c r="AH31" t="str">
        <f t="shared" si="3"/>
        <v>10_1952</v>
      </c>
      <c r="AI31" s="2">
        <f t="shared" si="12"/>
        <v>0.03125769195691164</v>
      </c>
      <c r="AJ31">
        <f t="shared" si="15"/>
        <v>1</v>
      </c>
      <c r="AK31">
        <f t="shared" si="16"/>
        <v>0</v>
      </c>
      <c r="AL31" s="6">
        <f t="shared" si="13"/>
        <v>19268</v>
      </c>
      <c r="AM31">
        <f t="shared" si="14"/>
        <v>1</v>
      </c>
      <c r="AN31" t="str">
        <f t="shared" si="6"/>
        <v>10_1952</v>
      </c>
      <c r="BY31">
        <f t="shared" si="7"/>
        <v>1952</v>
      </c>
      <c r="BZ31">
        <f t="shared" si="17"/>
        <v>1952</v>
      </c>
      <c r="CA31">
        <f t="shared" si="18"/>
        <v>10</v>
      </c>
      <c r="CB31">
        <f t="shared" si="19"/>
        <v>9</v>
      </c>
      <c r="CC31">
        <f t="shared" si="20"/>
        <v>12</v>
      </c>
      <c r="CD31" t="str">
        <f t="shared" si="8"/>
        <v>9_1952</v>
      </c>
      <c r="CE31" t="str">
        <f t="shared" si="8"/>
        <v>12_1952</v>
      </c>
      <c r="CG31" s="3" t="str">
        <f t="shared" si="9"/>
        <v>10_1952</v>
      </c>
      <c r="CH31">
        <f t="shared" si="10"/>
        <v>0.05367845677072358</v>
      </c>
      <c r="CI31" s="2">
        <f t="shared" si="11"/>
        <v>0.03125769195691164</v>
      </c>
    </row>
    <row r="32" spans="5:87" ht="18">
      <c r="E32" t="str">
        <f t="shared" si="0"/>
        <v>1_1969</v>
      </c>
      <c r="F32" s="3">
        <v>25204</v>
      </c>
      <c r="G32">
        <v>103.540001</v>
      </c>
      <c r="H32" s="4">
        <v>0</v>
      </c>
      <c r="I32">
        <f t="shared" si="21"/>
        <v>0.9616420815759651</v>
      </c>
      <c r="J32">
        <f t="shared" si="22"/>
        <v>1.0326977841315226</v>
      </c>
      <c r="X32" s="3">
        <v>19360</v>
      </c>
      <c r="Y32">
        <v>2697.855</v>
      </c>
      <c r="Z32" s="2">
        <f t="shared" si="4"/>
        <v>0.06191769498730593</v>
      </c>
      <c r="AA32" s="2">
        <f t="shared" si="5"/>
        <v>0.07645317833080223</v>
      </c>
      <c r="AB32">
        <v>93.861</v>
      </c>
      <c r="AC32">
        <v>67.509</v>
      </c>
      <c r="AD32">
        <v>-0.667</v>
      </c>
      <c r="AE32">
        <f t="shared" si="1"/>
        <v>-26.352000000000004</v>
      </c>
      <c r="AF32">
        <f t="shared" si="2"/>
        <v>161.37</v>
      </c>
      <c r="AG32" t="s">
        <v>92</v>
      </c>
      <c r="AH32" t="str">
        <f t="shared" si="3"/>
        <v>1_1953</v>
      </c>
      <c r="AI32" s="2">
        <f t="shared" si="12"/>
        <v>0.008239238216582345</v>
      </c>
      <c r="AJ32">
        <f t="shared" si="15"/>
        <v>2</v>
      </c>
      <c r="AK32">
        <f t="shared" si="16"/>
        <v>0</v>
      </c>
      <c r="AL32" s="6">
        <f t="shared" si="13"/>
        <v>19360</v>
      </c>
      <c r="AM32">
        <f t="shared" si="14"/>
        <v>2</v>
      </c>
      <c r="AN32" t="str">
        <f t="shared" si="6"/>
        <v>1_1953</v>
      </c>
      <c r="BY32">
        <f t="shared" si="7"/>
        <v>1952</v>
      </c>
      <c r="BZ32">
        <f t="shared" si="17"/>
        <v>1953</v>
      </c>
      <c r="CA32">
        <f t="shared" si="18"/>
        <v>1</v>
      </c>
      <c r="CB32">
        <f t="shared" si="19"/>
        <v>12</v>
      </c>
      <c r="CC32">
        <f t="shared" si="20"/>
        <v>3</v>
      </c>
      <c r="CD32" t="str">
        <f t="shared" si="8"/>
        <v>12_1952</v>
      </c>
      <c r="CE32" t="str">
        <f t="shared" si="8"/>
        <v>3_1953</v>
      </c>
      <c r="CG32" s="3" t="str">
        <f t="shared" si="9"/>
        <v>1_1953</v>
      </c>
      <c r="CH32">
        <f t="shared" si="10"/>
        <v>0.06191769498730593</v>
      </c>
      <c r="CI32" s="2">
        <f t="shared" si="11"/>
        <v>0.008239238216582345</v>
      </c>
    </row>
    <row r="33" spans="5:87" ht="18">
      <c r="E33" t="str">
        <f t="shared" si="0"/>
        <v>2_1969</v>
      </c>
      <c r="F33" s="3">
        <v>25235</v>
      </c>
      <c r="G33">
        <v>98.699997</v>
      </c>
      <c r="H33" s="4">
        <v>0</v>
      </c>
      <c r="I33">
        <f t="shared" si="21"/>
        <v>0.9166898749269039</v>
      </c>
      <c r="J33">
        <f t="shared" si="22"/>
        <v>0.9768408286382977</v>
      </c>
      <c r="X33" s="3">
        <v>19450</v>
      </c>
      <c r="Y33">
        <v>2718.709</v>
      </c>
      <c r="Z33" s="2">
        <f t="shared" si="4"/>
        <v>0.06782620103047021</v>
      </c>
      <c r="AA33" s="2">
        <f t="shared" si="5"/>
        <v>0.03127973255027916</v>
      </c>
      <c r="AB33">
        <v>98.728</v>
      </c>
      <c r="AC33">
        <v>67.929</v>
      </c>
      <c r="AD33">
        <v>-1.251</v>
      </c>
      <c r="AE33">
        <f t="shared" si="1"/>
        <v>-30.798999999999992</v>
      </c>
      <c r="AF33">
        <f t="shared" si="2"/>
        <v>166.65699999999998</v>
      </c>
      <c r="AG33" t="s">
        <v>92</v>
      </c>
      <c r="AH33" t="str">
        <f t="shared" si="3"/>
        <v>4_1953</v>
      </c>
      <c r="AI33" s="2">
        <f t="shared" si="12"/>
        <v>0.0059085060431642855</v>
      </c>
      <c r="AJ33">
        <f t="shared" si="15"/>
        <v>3</v>
      </c>
      <c r="AK33">
        <f t="shared" si="16"/>
        <v>0</v>
      </c>
      <c r="AL33" s="6">
        <f t="shared" si="13"/>
        <v>19450</v>
      </c>
      <c r="AM33">
        <f t="shared" si="14"/>
        <v>3</v>
      </c>
      <c r="AN33" t="str">
        <f t="shared" si="6"/>
        <v>4_1953</v>
      </c>
      <c r="BY33">
        <f t="shared" si="7"/>
        <v>1953</v>
      </c>
      <c r="BZ33">
        <f t="shared" si="17"/>
        <v>1953</v>
      </c>
      <c r="CA33">
        <f t="shared" si="18"/>
        <v>4</v>
      </c>
      <c r="CB33">
        <f t="shared" si="19"/>
        <v>3</v>
      </c>
      <c r="CC33">
        <f t="shared" si="20"/>
        <v>6</v>
      </c>
      <c r="CD33" t="str">
        <f t="shared" si="8"/>
        <v>3_1953</v>
      </c>
      <c r="CE33" t="str">
        <f t="shared" si="8"/>
        <v>6_1953</v>
      </c>
      <c r="CG33" s="3" t="str">
        <f t="shared" si="9"/>
        <v>4_1953</v>
      </c>
      <c r="CH33">
        <f t="shared" si="10"/>
        <v>0.06782620103047021</v>
      </c>
      <c r="CI33" s="2">
        <f t="shared" si="11"/>
        <v>0.0059085060431642855</v>
      </c>
    </row>
    <row r="34" spans="5:87" ht="18">
      <c r="E34" t="str">
        <f t="shared" si="0"/>
        <v>3_1969</v>
      </c>
      <c r="F34" s="3">
        <v>25263</v>
      </c>
      <c r="G34">
        <v>100.68</v>
      </c>
      <c r="H34" s="4">
        <v>0</v>
      </c>
      <c r="I34">
        <f t="shared" si="21"/>
        <v>0.9350794266755722</v>
      </c>
      <c r="J34">
        <f t="shared" si="22"/>
        <v>0.9908473575435488</v>
      </c>
      <c r="X34" s="3">
        <v>19541</v>
      </c>
      <c r="Y34">
        <v>2703.411</v>
      </c>
      <c r="Z34" s="2">
        <f t="shared" si="4"/>
        <v>0.05420759077850934</v>
      </c>
      <c r="AA34" s="2">
        <f t="shared" si="5"/>
        <v>-0.022318478958510024</v>
      </c>
      <c r="AB34">
        <v>98.352</v>
      </c>
      <c r="AC34">
        <v>70.652</v>
      </c>
      <c r="AD34">
        <v>-0.552</v>
      </c>
      <c r="AE34">
        <f t="shared" si="1"/>
        <v>-27.700000000000003</v>
      </c>
      <c r="AF34">
        <f t="shared" si="2"/>
        <v>169.00400000000002</v>
      </c>
      <c r="AG34" t="s">
        <v>92</v>
      </c>
      <c r="AH34" t="str">
        <f t="shared" si="3"/>
        <v>7_1953</v>
      </c>
      <c r="AI34" s="2">
        <f t="shared" si="12"/>
        <v>-0.013618610251960872</v>
      </c>
      <c r="AJ34">
        <f t="shared" si="15"/>
        <v>0</v>
      </c>
      <c r="AK34">
        <f t="shared" si="16"/>
        <v>-1</v>
      </c>
      <c r="AL34" s="6">
        <f t="shared" si="13"/>
        <v>19541</v>
      </c>
      <c r="AM34">
        <f t="shared" si="14"/>
        <v>-1</v>
      </c>
      <c r="AN34" t="str">
        <f t="shared" si="6"/>
        <v>7_1953</v>
      </c>
      <c r="BY34">
        <f t="shared" si="7"/>
        <v>1953</v>
      </c>
      <c r="BZ34">
        <f t="shared" si="17"/>
        <v>1953</v>
      </c>
      <c r="CA34">
        <f t="shared" si="18"/>
        <v>7</v>
      </c>
      <c r="CB34">
        <f t="shared" si="19"/>
        <v>6</v>
      </c>
      <c r="CC34">
        <f t="shared" si="20"/>
        <v>9</v>
      </c>
      <c r="CD34" t="str">
        <f t="shared" si="8"/>
        <v>6_1953</v>
      </c>
      <c r="CE34" t="str">
        <f t="shared" si="8"/>
        <v>9_1953</v>
      </c>
      <c r="CG34" s="3" t="str">
        <f t="shared" si="9"/>
        <v>7_1953</v>
      </c>
      <c r="CH34">
        <f t="shared" si="10"/>
        <v>0.05420759077850934</v>
      </c>
      <c r="CI34" s="2">
        <f t="shared" si="11"/>
        <v>-0.013618610251960872</v>
      </c>
    </row>
    <row r="35" spans="5:87" ht="18">
      <c r="E35" t="str">
        <f t="shared" si="0"/>
        <v>4_1969</v>
      </c>
      <c r="F35" s="3">
        <v>25294</v>
      </c>
      <c r="G35">
        <v>103.510002</v>
      </c>
      <c r="H35" s="4">
        <v>0</v>
      </c>
      <c r="I35">
        <f t="shared" si="21"/>
        <v>0.9613634617138193</v>
      </c>
      <c r="J35">
        <f t="shared" si="22"/>
        <v>1.0146049940472213</v>
      </c>
      <c r="X35" s="3">
        <v>19633</v>
      </c>
      <c r="Y35">
        <v>2662.482</v>
      </c>
      <c r="Z35" s="2">
        <f t="shared" si="4"/>
        <v>0.0052332893230100375</v>
      </c>
      <c r="AA35" s="2">
        <f t="shared" si="5"/>
        <v>-0.05919760321776035</v>
      </c>
      <c r="AB35">
        <v>93.514</v>
      </c>
      <c r="AC35">
        <v>68.324</v>
      </c>
      <c r="AD35">
        <v>-0.335</v>
      </c>
      <c r="AE35">
        <f t="shared" si="1"/>
        <v>-25.189999999999998</v>
      </c>
      <c r="AF35">
        <f t="shared" si="2"/>
        <v>161.838</v>
      </c>
      <c r="AG35" t="s">
        <v>92</v>
      </c>
      <c r="AH35" t="str">
        <f t="shared" si="3"/>
        <v>10_1953</v>
      </c>
      <c r="AI35" s="2">
        <f t="shared" si="12"/>
        <v>-0.0489743014554993</v>
      </c>
      <c r="AJ35">
        <f t="shared" si="15"/>
        <v>0</v>
      </c>
      <c r="AK35">
        <f t="shared" si="16"/>
        <v>-2</v>
      </c>
      <c r="AL35" s="6">
        <f t="shared" si="13"/>
        <v>19633</v>
      </c>
      <c r="AM35">
        <f t="shared" si="14"/>
        <v>-2</v>
      </c>
      <c r="AN35" t="str">
        <f t="shared" si="6"/>
        <v>10_1953</v>
      </c>
      <c r="BY35">
        <f t="shared" si="7"/>
        <v>1953</v>
      </c>
      <c r="BZ35">
        <f t="shared" si="17"/>
        <v>1953</v>
      </c>
      <c r="CA35">
        <f t="shared" si="18"/>
        <v>10</v>
      </c>
      <c r="CB35">
        <f t="shared" si="19"/>
        <v>9</v>
      </c>
      <c r="CC35">
        <f t="shared" si="20"/>
        <v>12</v>
      </c>
      <c r="CD35" t="str">
        <f t="shared" si="8"/>
        <v>9_1953</v>
      </c>
      <c r="CE35" t="str">
        <f t="shared" si="8"/>
        <v>12_1953</v>
      </c>
      <c r="CG35" s="3" t="str">
        <f t="shared" si="9"/>
        <v>10_1953</v>
      </c>
      <c r="CH35">
        <f t="shared" si="10"/>
        <v>0.0052332893230100375</v>
      </c>
      <c r="CI35" s="2">
        <f t="shared" si="11"/>
        <v>-0.0489743014554993</v>
      </c>
    </row>
    <row r="36" spans="5:87" ht="18">
      <c r="E36" t="str">
        <f t="shared" si="0"/>
        <v>5_1969</v>
      </c>
      <c r="F36" s="3">
        <v>25324</v>
      </c>
      <c r="G36">
        <v>102.760002</v>
      </c>
      <c r="H36" s="4">
        <v>0</v>
      </c>
      <c r="I36">
        <f t="shared" si="21"/>
        <v>0.9543977329692157</v>
      </c>
      <c r="J36">
        <f t="shared" si="22"/>
        <v>1.0055204615051798</v>
      </c>
      <c r="X36" s="3">
        <v>19725</v>
      </c>
      <c r="Y36">
        <v>2649.755</v>
      </c>
      <c r="Z36" s="2">
        <f t="shared" si="4"/>
        <v>-0.017828978948090213</v>
      </c>
      <c r="AA36" s="2">
        <f t="shared" si="5"/>
        <v>-0.018983843586471982</v>
      </c>
      <c r="AB36">
        <v>88.114</v>
      </c>
      <c r="AC36">
        <v>65.26</v>
      </c>
      <c r="AD36">
        <v>-0.356</v>
      </c>
      <c r="AE36">
        <f t="shared" si="1"/>
        <v>-22.854</v>
      </c>
      <c r="AF36">
        <f t="shared" si="2"/>
        <v>153.37400000000002</v>
      </c>
      <c r="AG36" t="s">
        <v>92</v>
      </c>
      <c r="AH36" t="str">
        <f t="shared" si="3"/>
        <v>1_1954</v>
      </c>
      <c r="AI36" s="2">
        <f t="shared" si="12"/>
        <v>-0.02306226827110025</v>
      </c>
      <c r="AJ36">
        <f t="shared" si="15"/>
        <v>0</v>
      </c>
      <c r="AK36">
        <f t="shared" si="16"/>
        <v>-3</v>
      </c>
      <c r="AL36" s="6">
        <f t="shared" si="13"/>
        <v>19725</v>
      </c>
      <c r="AM36">
        <f t="shared" si="14"/>
        <v>-3</v>
      </c>
      <c r="AN36" t="str">
        <f t="shared" si="6"/>
        <v>1_1954</v>
      </c>
      <c r="BY36">
        <f t="shared" si="7"/>
        <v>1953</v>
      </c>
      <c r="BZ36">
        <f t="shared" si="17"/>
        <v>1954</v>
      </c>
      <c r="CA36">
        <f t="shared" si="18"/>
        <v>1</v>
      </c>
      <c r="CB36">
        <f t="shared" si="19"/>
        <v>12</v>
      </c>
      <c r="CC36">
        <f t="shared" si="20"/>
        <v>3</v>
      </c>
      <c r="CD36" t="str">
        <f t="shared" si="8"/>
        <v>12_1953</v>
      </c>
      <c r="CE36" t="str">
        <f t="shared" si="8"/>
        <v>3_1954</v>
      </c>
      <c r="CG36" s="3" t="str">
        <f t="shared" si="9"/>
        <v>1_1954</v>
      </c>
      <c r="CH36">
        <f t="shared" si="10"/>
        <v>-0.017828978948090213</v>
      </c>
      <c r="CI36" s="2">
        <f t="shared" si="11"/>
        <v>-0.02306226827110025</v>
      </c>
    </row>
    <row r="37" spans="5:87" ht="18">
      <c r="E37" t="str">
        <f t="shared" si="0"/>
        <v>6_1969</v>
      </c>
      <c r="F37" s="3">
        <v>25355</v>
      </c>
      <c r="G37">
        <v>99.610001</v>
      </c>
      <c r="H37" s="4">
        <v>0</v>
      </c>
      <c r="I37">
        <f t="shared" si="21"/>
        <v>0.9251416629542427</v>
      </c>
      <c r="J37">
        <f t="shared" si="22"/>
        <v>0.975731610197792</v>
      </c>
      <c r="X37" s="3">
        <v>19815</v>
      </c>
      <c r="Y37">
        <v>2652.643</v>
      </c>
      <c r="Z37" s="2">
        <f t="shared" si="4"/>
        <v>-0.02430050439381337</v>
      </c>
      <c r="AA37" s="2">
        <f t="shared" si="5"/>
        <v>0.004366780975255002</v>
      </c>
      <c r="AB37">
        <v>96.039</v>
      </c>
      <c r="AC37">
        <v>74.636</v>
      </c>
      <c r="AD37">
        <v>0.254</v>
      </c>
      <c r="AE37">
        <f t="shared" si="1"/>
        <v>-21.403000000000006</v>
      </c>
      <c r="AF37">
        <f t="shared" si="2"/>
        <v>170.675</v>
      </c>
      <c r="AG37" t="s">
        <v>92</v>
      </c>
      <c r="AH37" t="str">
        <f t="shared" si="3"/>
        <v>4_1954</v>
      </c>
      <c r="AI37" s="2">
        <f t="shared" si="12"/>
        <v>-0.006471525445723159</v>
      </c>
      <c r="AJ37">
        <f t="shared" si="15"/>
        <v>0</v>
      </c>
      <c r="AK37">
        <f t="shared" si="16"/>
        <v>-4</v>
      </c>
      <c r="AL37" s="6">
        <f t="shared" si="13"/>
        <v>19815</v>
      </c>
      <c r="AM37">
        <f t="shared" si="14"/>
        <v>-4</v>
      </c>
      <c r="AN37" t="str">
        <f t="shared" si="6"/>
        <v>4_1954</v>
      </c>
      <c r="BY37">
        <f t="shared" si="7"/>
        <v>1954</v>
      </c>
      <c r="BZ37">
        <f t="shared" si="17"/>
        <v>1954</v>
      </c>
      <c r="CA37">
        <f t="shared" si="18"/>
        <v>4</v>
      </c>
      <c r="CB37">
        <f t="shared" si="19"/>
        <v>3</v>
      </c>
      <c r="CC37">
        <f t="shared" si="20"/>
        <v>6</v>
      </c>
      <c r="CD37" t="str">
        <f t="shared" si="8"/>
        <v>3_1954</v>
      </c>
      <c r="CE37" t="str">
        <f t="shared" si="8"/>
        <v>6_1954</v>
      </c>
      <c r="CG37" s="3" t="str">
        <f t="shared" si="9"/>
        <v>4_1954</v>
      </c>
      <c r="CH37">
        <f t="shared" si="10"/>
        <v>-0.02430050439381337</v>
      </c>
      <c r="CI37" s="2">
        <f t="shared" si="11"/>
        <v>-0.006471525445723159</v>
      </c>
    </row>
    <row r="38" spans="5:87" ht="18">
      <c r="E38" t="str">
        <f t="shared" si="0"/>
        <v>7_1969</v>
      </c>
      <c r="F38" s="3">
        <v>25385</v>
      </c>
      <c r="G38">
        <v>91.830002</v>
      </c>
      <c r="H38" s="4">
        <v>0</v>
      </c>
      <c r="I38">
        <f t="shared" si="21"/>
        <v>0.8528838460645275</v>
      </c>
      <c r="J38">
        <f t="shared" si="22"/>
        <v>0.9035421601990382</v>
      </c>
      <c r="X38" s="3">
        <v>19906</v>
      </c>
      <c r="Y38">
        <v>2682.601</v>
      </c>
      <c r="Z38" s="2">
        <f t="shared" si="4"/>
        <v>-0.007697682668303063</v>
      </c>
      <c r="AA38" s="2">
        <f t="shared" si="5"/>
        <v>0.04594562359976173</v>
      </c>
      <c r="AB38">
        <v>90.246</v>
      </c>
      <c r="AC38">
        <v>72.238</v>
      </c>
      <c r="AD38">
        <v>0.574</v>
      </c>
      <c r="AE38">
        <f t="shared" si="1"/>
        <v>-18.007999999999996</v>
      </c>
      <c r="AF38">
        <f t="shared" si="2"/>
        <v>162.48399999999998</v>
      </c>
      <c r="AG38" t="s">
        <v>92</v>
      </c>
      <c r="AH38" t="str">
        <f t="shared" si="3"/>
        <v>7_1954</v>
      </c>
      <c r="AI38" s="2">
        <f t="shared" si="12"/>
        <v>0.01660282172551031</v>
      </c>
      <c r="AJ38">
        <f t="shared" si="15"/>
        <v>1</v>
      </c>
      <c r="AK38">
        <f t="shared" si="16"/>
        <v>0</v>
      </c>
      <c r="AL38" s="6">
        <f t="shared" si="13"/>
        <v>19906</v>
      </c>
      <c r="AM38">
        <f t="shared" si="14"/>
        <v>1</v>
      </c>
      <c r="AN38" t="str">
        <f t="shared" si="6"/>
        <v>7_1954</v>
      </c>
      <c r="BY38">
        <f t="shared" si="7"/>
        <v>1954</v>
      </c>
      <c r="BZ38">
        <f t="shared" si="17"/>
        <v>1954</v>
      </c>
      <c r="CA38">
        <f t="shared" si="18"/>
        <v>7</v>
      </c>
      <c r="CB38">
        <f t="shared" si="19"/>
        <v>6</v>
      </c>
      <c r="CC38">
        <f t="shared" si="20"/>
        <v>9</v>
      </c>
      <c r="CD38" t="str">
        <f t="shared" si="8"/>
        <v>6_1954</v>
      </c>
      <c r="CE38" t="str">
        <f t="shared" si="8"/>
        <v>9_1954</v>
      </c>
      <c r="CG38" s="3" t="str">
        <f t="shared" si="9"/>
        <v>7_1954</v>
      </c>
      <c r="CH38">
        <f t="shared" si="10"/>
        <v>-0.007697682668303063</v>
      </c>
      <c r="CI38" s="2">
        <f t="shared" si="11"/>
        <v>0.01660282172551031</v>
      </c>
    </row>
    <row r="39" spans="5:87" ht="18">
      <c r="E39" t="str">
        <f t="shared" si="0"/>
        <v>8_1969</v>
      </c>
      <c r="F39" s="3">
        <v>25416</v>
      </c>
      <c r="G39">
        <v>94.199997</v>
      </c>
      <c r="H39" s="4">
        <v>0</v>
      </c>
      <c r="I39">
        <f t="shared" si="21"/>
        <v>0.8748955024592829</v>
      </c>
      <c r="J39">
        <f t="shared" si="22"/>
        <v>0.9318582422474642</v>
      </c>
      <c r="X39" s="3">
        <v>19998</v>
      </c>
      <c r="Y39">
        <v>2735.091</v>
      </c>
      <c r="Z39" s="2">
        <f t="shared" si="4"/>
        <v>0.027271170283968083</v>
      </c>
      <c r="AA39" s="2">
        <f t="shared" si="5"/>
        <v>0.0805946006870446</v>
      </c>
      <c r="AB39">
        <v>91.102</v>
      </c>
      <c r="AC39">
        <v>75.564</v>
      </c>
      <c r="AD39">
        <v>1.145</v>
      </c>
      <c r="AE39">
        <f t="shared" si="1"/>
        <v>-15.538000000000011</v>
      </c>
      <c r="AF39">
        <f t="shared" si="2"/>
        <v>166.666</v>
      </c>
      <c r="AG39" t="s">
        <v>92</v>
      </c>
      <c r="AH39" t="str">
        <f t="shared" si="3"/>
        <v>10_1954</v>
      </c>
      <c r="AI39" s="2">
        <f t="shared" si="12"/>
        <v>0.034968852952271146</v>
      </c>
      <c r="AJ39">
        <f t="shared" si="15"/>
        <v>2</v>
      </c>
      <c r="AK39">
        <f t="shared" si="16"/>
        <v>0</v>
      </c>
      <c r="AL39" s="6">
        <f t="shared" si="13"/>
        <v>19998</v>
      </c>
      <c r="AM39">
        <f t="shared" si="14"/>
        <v>2</v>
      </c>
      <c r="AN39" t="str">
        <f t="shared" si="6"/>
        <v>10_1954</v>
      </c>
      <c r="BY39">
        <f t="shared" si="7"/>
        <v>1954</v>
      </c>
      <c r="BZ39">
        <f t="shared" si="17"/>
        <v>1954</v>
      </c>
      <c r="CA39">
        <f t="shared" si="18"/>
        <v>10</v>
      </c>
      <c r="CB39">
        <f t="shared" si="19"/>
        <v>9</v>
      </c>
      <c r="CC39">
        <f t="shared" si="20"/>
        <v>12</v>
      </c>
      <c r="CD39" t="str">
        <f t="shared" si="8"/>
        <v>9_1954</v>
      </c>
      <c r="CE39" t="str">
        <f t="shared" si="8"/>
        <v>12_1954</v>
      </c>
      <c r="CG39" s="3" t="str">
        <f t="shared" si="9"/>
        <v>10_1954</v>
      </c>
      <c r="CH39">
        <f t="shared" si="10"/>
        <v>0.027271170283968083</v>
      </c>
      <c r="CI39" s="2">
        <f t="shared" si="11"/>
        <v>0.034968852952271146</v>
      </c>
    </row>
    <row r="40" spans="5:87" ht="18">
      <c r="E40" t="str">
        <f t="shared" si="0"/>
        <v>9_1969</v>
      </c>
      <c r="F40" s="3">
        <v>25447</v>
      </c>
      <c r="G40">
        <v>93.239998</v>
      </c>
      <c r="H40" s="4">
        <v>0</v>
      </c>
      <c r="I40">
        <f t="shared" si="21"/>
        <v>0.8659793789538288</v>
      </c>
      <c r="J40">
        <f t="shared" si="22"/>
        <v>0.9300129452239037</v>
      </c>
      <c r="X40" s="3">
        <v>20090</v>
      </c>
      <c r="Y40">
        <v>2813.212</v>
      </c>
      <c r="Z40" s="2">
        <f t="shared" si="4"/>
        <v>0.06168758998473445</v>
      </c>
      <c r="AA40" s="2">
        <f t="shared" si="5"/>
        <v>0.11923871263371333</v>
      </c>
      <c r="AB40">
        <v>96.485</v>
      </c>
      <c r="AC40">
        <v>78.372</v>
      </c>
      <c r="AD40">
        <v>1.104</v>
      </c>
      <c r="AE40">
        <f t="shared" si="1"/>
        <v>-18.113</v>
      </c>
      <c r="AF40">
        <f t="shared" si="2"/>
        <v>174.857</v>
      </c>
      <c r="AG40" t="s">
        <v>92</v>
      </c>
      <c r="AH40" t="str">
        <f t="shared" si="3"/>
        <v>1_1955</v>
      </c>
      <c r="AI40" s="2">
        <f t="shared" si="12"/>
        <v>0.034416419700766365</v>
      </c>
      <c r="AJ40">
        <f t="shared" si="15"/>
        <v>3</v>
      </c>
      <c r="AK40">
        <f t="shared" si="16"/>
        <v>0</v>
      </c>
      <c r="AL40" s="6">
        <f t="shared" si="13"/>
        <v>20090</v>
      </c>
      <c r="AM40">
        <f t="shared" si="14"/>
        <v>3</v>
      </c>
      <c r="AN40" t="str">
        <f t="shared" si="6"/>
        <v>1_1955</v>
      </c>
      <c r="BY40">
        <f t="shared" si="7"/>
        <v>1954</v>
      </c>
      <c r="BZ40">
        <f t="shared" si="17"/>
        <v>1955</v>
      </c>
      <c r="CA40">
        <f t="shared" si="18"/>
        <v>1</v>
      </c>
      <c r="CB40">
        <f t="shared" si="19"/>
        <v>12</v>
      </c>
      <c r="CC40">
        <f t="shared" si="20"/>
        <v>3</v>
      </c>
      <c r="CD40" t="str">
        <f t="shared" si="8"/>
        <v>12_1954</v>
      </c>
      <c r="CE40" t="str">
        <f t="shared" si="8"/>
        <v>3_1955</v>
      </c>
      <c r="CG40" s="3" t="str">
        <f t="shared" si="9"/>
        <v>1_1955</v>
      </c>
      <c r="CH40">
        <f t="shared" si="10"/>
        <v>0.06168758998473445</v>
      </c>
      <c r="CI40" s="2">
        <f t="shared" si="11"/>
        <v>0.034416419700766365</v>
      </c>
    </row>
    <row r="41" spans="5:87" ht="18">
      <c r="E41" t="str">
        <f t="shared" si="0"/>
        <v>10_1969</v>
      </c>
      <c r="F41" s="3">
        <v>25477</v>
      </c>
      <c r="G41">
        <v>97.669998</v>
      </c>
      <c r="H41" s="4">
        <v>0</v>
      </c>
      <c r="I41">
        <f t="shared" si="21"/>
        <v>0.9071236167386202</v>
      </c>
      <c r="J41">
        <f t="shared" si="22"/>
        <v>0.9788698113447134</v>
      </c>
      <c r="X41" s="3">
        <v>20180</v>
      </c>
      <c r="Y41">
        <v>2858.988</v>
      </c>
      <c r="Z41" s="2">
        <f t="shared" si="4"/>
        <v>0.07778845476002605</v>
      </c>
      <c r="AA41" s="2">
        <f t="shared" si="5"/>
        <v>0.06669309783174993</v>
      </c>
      <c r="AB41">
        <v>101.956</v>
      </c>
      <c r="AC41">
        <v>76.545</v>
      </c>
      <c r="AD41">
        <v>-0.155</v>
      </c>
      <c r="AE41">
        <f t="shared" si="1"/>
        <v>-25.411</v>
      </c>
      <c r="AF41">
        <f t="shared" si="2"/>
        <v>178.501</v>
      </c>
      <c r="AG41" t="s">
        <v>92</v>
      </c>
      <c r="AH41" t="str">
        <f t="shared" si="3"/>
        <v>4_1955</v>
      </c>
      <c r="AI41" s="2">
        <f t="shared" si="12"/>
        <v>0.0161008647752916</v>
      </c>
      <c r="AJ41">
        <f t="shared" si="15"/>
        <v>4</v>
      </c>
      <c r="AK41">
        <f t="shared" si="16"/>
        <v>0</v>
      </c>
      <c r="AL41" s="6">
        <f t="shared" si="13"/>
        <v>20180</v>
      </c>
      <c r="AM41">
        <f t="shared" si="14"/>
        <v>4</v>
      </c>
      <c r="AN41" t="str">
        <f t="shared" si="6"/>
        <v>4_1955</v>
      </c>
      <c r="BY41">
        <f t="shared" si="7"/>
        <v>1955</v>
      </c>
      <c r="BZ41">
        <f t="shared" si="17"/>
        <v>1955</v>
      </c>
      <c r="CA41">
        <f t="shared" si="18"/>
        <v>4</v>
      </c>
      <c r="CB41">
        <f t="shared" si="19"/>
        <v>3</v>
      </c>
      <c r="CC41">
        <f t="shared" si="20"/>
        <v>6</v>
      </c>
      <c r="CD41" t="str">
        <f t="shared" si="8"/>
        <v>3_1955</v>
      </c>
      <c r="CE41" t="str">
        <f t="shared" si="8"/>
        <v>6_1955</v>
      </c>
      <c r="CG41" s="3" t="str">
        <f t="shared" si="9"/>
        <v>4_1955</v>
      </c>
      <c r="CH41">
        <f t="shared" si="10"/>
        <v>0.07778845476002605</v>
      </c>
      <c r="CI41" s="2">
        <f t="shared" si="11"/>
        <v>0.0161008647752916</v>
      </c>
    </row>
    <row r="42" spans="5:87" ht="18">
      <c r="E42" t="str">
        <f t="shared" si="0"/>
        <v>11_1969</v>
      </c>
      <c r="F42" s="3">
        <v>25508</v>
      </c>
      <c r="G42">
        <v>91.949997</v>
      </c>
      <c r="H42" s="4">
        <v>0</v>
      </c>
      <c r="I42">
        <f t="shared" si="21"/>
        <v>0.8847300779370729</v>
      </c>
      <c r="J42">
        <f t="shared" si="22"/>
        <v>0.9338027188681755</v>
      </c>
      <c r="X42" s="3">
        <v>20271</v>
      </c>
      <c r="Y42">
        <v>2897.598</v>
      </c>
      <c r="Z42" s="2">
        <f t="shared" si="4"/>
        <v>0.08014497869791293</v>
      </c>
      <c r="AA42" s="2">
        <f t="shared" si="5"/>
        <v>0.05512327394500294</v>
      </c>
      <c r="AB42">
        <v>103.672</v>
      </c>
      <c r="AC42">
        <v>81.568</v>
      </c>
      <c r="AD42">
        <v>0.724</v>
      </c>
      <c r="AE42">
        <f t="shared" si="1"/>
        <v>-22.104</v>
      </c>
      <c r="AF42">
        <f t="shared" si="2"/>
        <v>185.24</v>
      </c>
      <c r="AG42" t="s">
        <v>92</v>
      </c>
      <c r="AH42" t="str">
        <f t="shared" si="3"/>
        <v>7_1955</v>
      </c>
      <c r="AI42" s="2">
        <f t="shared" si="12"/>
        <v>0.0023565239378868785</v>
      </c>
      <c r="AJ42">
        <f t="shared" si="15"/>
        <v>5</v>
      </c>
      <c r="AK42">
        <f t="shared" si="16"/>
        <v>0</v>
      </c>
      <c r="AL42" s="6">
        <f t="shared" si="13"/>
        <v>20271</v>
      </c>
      <c r="AM42">
        <f t="shared" si="14"/>
        <v>5</v>
      </c>
      <c r="AN42" t="str">
        <f t="shared" si="6"/>
        <v>7_1955</v>
      </c>
      <c r="BY42">
        <f t="shared" si="7"/>
        <v>1955</v>
      </c>
      <c r="BZ42">
        <f t="shared" si="17"/>
        <v>1955</v>
      </c>
      <c r="CA42">
        <f t="shared" si="18"/>
        <v>7</v>
      </c>
      <c r="CB42">
        <f t="shared" si="19"/>
        <v>6</v>
      </c>
      <c r="CC42">
        <f t="shared" si="20"/>
        <v>9</v>
      </c>
      <c r="CD42" t="str">
        <f t="shared" si="8"/>
        <v>6_1955</v>
      </c>
      <c r="CE42" t="str">
        <f t="shared" si="8"/>
        <v>9_1955</v>
      </c>
      <c r="CG42" s="3" t="str">
        <f t="shared" si="9"/>
        <v>7_1955</v>
      </c>
      <c r="CH42">
        <f t="shared" si="10"/>
        <v>0.08014497869791293</v>
      </c>
      <c r="CI42" s="2">
        <f t="shared" si="11"/>
        <v>0.0023565239378868785</v>
      </c>
    </row>
    <row r="43" spans="5:87" ht="18">
      <c r="E43" t="str">
        <f t="shared" si="0"/>
        <v>12_1969</v>
      </c>
      <c r="F43" s="3">
        <v>25538</v>
      </c>
      <c r="G43">
        <v>92.059998</v>
      </c>
      <c r="H43" s="4">
        <v>1</v>
      </c>
      <c r="I43">
        <f t="shared" si="21"/>
        <v>0.8891249479512753</v>
      </c>
      <c r="J43">
        <f t="shared" si="22"/>
        <v>0.94440690969083</v>
      </c>
      <c r="X43" s="3">
        <v>20363</v>
      </c>
      <c r="Y43">
        <v>2914.993</v>
      </c>
      <c r="Z43" s="2">
        <f t="shared" si="4"/>
        <v>0.06577550801783194</v>
      </c>
      <c r="AA43" s="2">
        <f t="shared" si="5"/>
        <v>0.02423009346766336</v>
      </c>
      <c r="AB43">
        <v>107.428</v>
      </c>
      <c r="AC43">
        <v>81.936</v>
      </c>
      <c r="AD43">
        <v>0.24</v>
      </c>
      <c r="AE43">
        <f t="shared" si="1"/>
        <v>-25.49199999999999</v>
      </c>
      <c r="AF43">
        <f t="shared" si="2"/>
        <v>189.364</v>
      </c>
      <c r="AG43" t="s">
        <v>92</v>
      </c>
      <c r="AH43" t="str">
        <f t="shared" si="3"/>
        <v>10_1955</v>
      </c>
      <c r="AI43" s="2">
        <f t="shared" si="12"/>
        <v>-0.014369470680080987</v>
      </c>
      <c r="AJ43">
        <f t="shared" si="15"/>
        <v>0</v>
      </c>
      <c r="AK43">
        <f t="shared" si="16"/>
        <v>-1</v>
      </c>
      <c r="AL43" s="6">
        <f t="shared" si="13"/>
        <v>20363</v>
      </c>
      <c r="AM43">
        <f t="shared" si="14"/>
        <v>-1</v>
      </c>
      <c r="AN43" t="str">
        <f t="shared" si="6"/>
        <v>10_1955</v>
      </c>
      <c r="BY43">
        <f t="shared" si="7"/>
        <v>1955</v>
      </c>
      <c r="BZ43">
        <f t="shared" si="17"/>
        <v>1955</v>
      </c>
      <c r="CA43">
        <f t="shared" si="18"/>
        <v>10</v>
      </c>
      <c r="CB43">
        <f t="shared" si="19"/>
        <v>9</v>
      </c>
      <c r="CC43">
        <f t="shared" si="20"/>
        <v>12</v>
      </c>
      <c r="CD43" t="str">
        <f t="shared" si="8"/>
        <v>9_1955</v>
      </c>
      <c r="CE43" t="str">
        <f t="shared" si="8"/>
        <v>12_1955</v>
      </c>
      <c r="CG43" s="3" t="str">
        <f t="shared" si="9"/>
        <v>10_1955</v>
      </c>
      <c r="CH43">
        <f t="shared" si="10"/>
        <v>0.06577550801783194</v>
      </c>
      <c r="CI43" s="2">
        <f t="shared" si="11"/>
        <v>-0.014369470680080987</v>
      </c>
    </row>
    <row r="44" spans="5:87" ht="18">
      <c r="E44" t="str">
        <f t="shared" si="0"/>
        <v>1_1970</v>
      </c>
      <c r="F44" s="3">
        <v>25569</v>
      </c>
      <c r="G44">
        <v>85.900002</v>
      </c>
      <c r="H44" s="4">
        <v>1</v>
      </c>
      <c r="I44">
        <f t="shared" si="21"/>
        <v>0.8298715132862233</v>
      </c>
      <c r="J44">
        <f t="shared" si="22"/>
        <v>0.894706260138561</v>
      </c>
      <c r="X44" s="3">
        <v>20455</v>
      </c>
      <c r="Y44">
        <v>2903.671</v>
      </c>
      <c r="Z44" s="2">
        <f t="shared" si="4"/>
        <v>0.0321550597679805</v>
      </c>
      <c r="AA44" s="2">
        <f t="shared" si="5"/>
        <v>-0.01544594815929079</v>
      </c>
      <c r="AB44">
        <v>111.938</v>
      </c>
      <c r="AC44">
        <v>85.825</v>
      </c>
      <c r="AD44">
        <v>0.44</v>
      </c>
      <c r="AE44">
        <f t="shared" si="1"/>
        <v>-26.113</v>
      </c>
      <c r="AF44">
        <f t="shared" si="2"/>
        <v>197.763</v>
      </c>
      <c r="AG44" t="s">
        <v>92</v>
      </c>
      <c r="AH44" t="str">
        <f t="shared" si="3"/>
        <v>1_1956</v>
      </c>
      <c r="AI44" s="2">
        <f t="shared" si="12"/>
        <v>-0.03362044824985144</v>
      </c>
      <c r="AJ44">
        <f t="shared" si="15"/>
        <v>0</v>
      </c>
      <c r="AK44">
        <f t="shared" si="16"/>
        <v>-2</v>
      </c>
      <c r="AL44" s="6">
        <f t="shared" si="13"/>
        <v>20455</v>
      </c>
      <c r="AM44">
        <f t="shared" si="14"/>
        <v>-2</v>
      </c>
      <c r="AN44" t="str">
        <f t="shared" si="6"/>
        <v>1_1956</v>
      </c>
      <c r="BY44">
        <f t="shared" si="7"/>
        <v>1955</v>
      </c>
      <c r="BZ44">
        <f t="shared" si="17"/>
        <v>1956</v>
      </c>
      <c r="CA44">
        <f t="shared" si="18"/>
        <v>1</v>
      </c>
      <c r="CB44">
        <f t="shared" si="19"/>
        <v>12</v>
      </c>
      <c r="CC44">
        <f t="shared" si="20"/>
        <v>3</v>
      </c>
      <c r="CD44" t="str">
        <f t="shared" si="8"/>
        <v>12_1955</v>
      </c>
      <c r="CE44" t="str">
        <f t="shared" si="8"/>
        <v>3_1956</v>
      </c>
      <c r="CG44" s="3" t="str">
        <f t="shared" si="9"/>
        <v>1_1956</v>
      </c>
      <c r="CH44">
        <f t="shared" si="10"/>
        <v>0.0321550597679805</v>
      </c>
      <c r="CI44" s="2">
        <f t="shared" si="11"/>
        <v>-0.03362044824985144</v>
      </c>
    </row>
    <row r="45" spans="5:87" ht="18">
      <c r="E45" t="str">
        <f t="shared" si="0"/>
        <v>2_1970</v>
      </c>
      <c r="F45" s="3">
        <v>25600</v>
      </c>
      <c r="G45">
        <v>90</v>
      </c>
      <c r="H45" s="4">
        <v>1</v>
      </c>
      <c r="I45">
        <f t="shared" si="21"/>
        <v>0.8694811927450258</v>
      </c>
      <c r="J45">
        <f t="shared" si="22"/>
        <v>0.9445430797645895</v>
      </c>
      <c r="X45" s="3">
        <v>20546</v>
      </c>
      <c r="Y45">
        <v>2927.665</v>
      </c>
      <c r="Z45" s="2">
        <f t="shared" si="4"/>
        <v>0.024021436956013886</v>
      </c>
      <c r="AA45" s="2">
        <f t="shared" si="5"/>
        <v>0.033465289107608376</v>
      </c>
      <c r="AB45">
        <v>111.356</v>
      </c>
      <c r="AC45">
        <v>91.608</v>
      </c>
      <c r="AD45">
        <v>1.909</v>
      </c>
      <c r="AE45">
        <f t="shared" si="1"/>
        <v>-19.74799999999999</v>
      </c>
      <c r="AF45">
        <f t="shared" si="2"/>
        <v>202.964</v>
      </c>
      <c r="AG45" t="s">
        <v>92</v>
      </c>
      <c r="AH45" t="str">
        <f t="shared" si="3"/>
        <v>4_1956</v>
      </c>
      <c r="AI45" s="2">
        <f t="shared" si="12"/>
        <v>-0.008133622811966612</v>
      </c>
      <c r="AJ45">
        <f t="shared" si="15"/>
        <v>0</v>
      </c>
      <c r="AK45">
        <f t="shared" si="16"/>
        <v>-3</v>
      </c>
      <c r="AL45" s="6">
        <f t="shared" si="13"/>
        <v>20546</v>
      </c>
      <c r="AM45">
        <f t="shared" si="14"/>
        <v>-3</v>
      </c>
      <c r="AN45" t="str">
        <f t="shared" si="6"/>
        <v>4_1956</v>
      </c>
      <c r="BY45">
        <f t="shared" si="7"/>
        <v>1956</v>
      </c>
      <c r="BZ45">
        <f t="shared" si="17"/>
        <v>1956</v>
      </c>
      <c r="CA45">
        <f t="shared" si="18"/>
        <v>4</v>
      </c>
      <c r="CB45">
        <f t="shared" si="19"/>
        <v>3</v>
      </c>
      <c r="CC45">
        <f t="shared" si="20"/>
        <v>6</v>
      </c>
      <c r="CD45" t="str">
        <f t="shared" si="8"/>
        <v>3_1956</v>
      </c>
      <c r="CE45" t="str">
        <f t="shared" si="8"/>
        <v>6_1956</v>
      </c>
      <c r="CG45" s="3" t="str">
        <f t="shared" si="9"/>
        <v>4_1956</v>
      </c>
      <c r="CH45">
        <f t="shared" si="10"/>
        <v>0.024021436956013886</v>
      </c>
      <c r="CI45" s="2">
        <f t="shared" si="11"/>
        <v>-0.008133622811966612</v>
      </c>
    </row>
    <row r="46" spans="5:87" ht="18">
      <c r="E46" t="str">
        <f t="shared" si="0"/>
        <v>3_1970</v>
      </c>
      <c r="F46" s="3">
        <v>25628</v>
      </c>
      <c r="G46">
        <v>89.790001</v>
      </c>
      <c r="H46" s="4">
        <v>1</v>
      </c>
      <c r="I46">
        <f t="shared" si="21"/>
        <v>0.8674524129561896</v>
      </c>
      <c r="J46">
        <f t="shared" si="22"/>
        <v>0.9514004290456689</v>
      </c>
      <c r="X46" s="3">
        <v>20637</v>
      </c>
      <c r="Y46">
        <v>2925.035</v>
      </c>
      <c r="Z46" s="2">
        <f t="shared" si="4"/>
        <v>0.009468877325288005</v>
      </c>
      <c r="AA46" s="2">
        <f t="shared" si="5"/>
        <v>-0.00358846824700354</v>
      </c>
      <c r="AB46">
        <v>112.323</v>
      </c>
      <c r="AC46">
        <v>94.657</v>
      </c>
      <c r="AD46">
        <v>2.569</v>
      </c>
      <c r="AE46">
        <f t="shared" si="1"/>
        <v>-17.665999999999997</v>
      </c>
      <c r="AF46">
        <f t="shared" si="2"/>
        <v>206.98</v>
      </c>
      <c r="AG46" t="s">
        <v>92</v>
      </c>
      <c r="AH46" t="str">
        <f t="shared" si="3"/>
        <v>7_1956</v>
      </c>
      <c r="AI46" s="2">
        <f t="shared" si="12"/>
        <v>-0.014552559630725881</v>
      </c>
      <c r="AJ46">
        <f t="shared" si="15"/>
        <v>0</v>
      </c>
      <c r="AK46">
        <f t="shared" si="16"/>
        <v>-4</v>
      </c>
      <c r="AL46" s="6">
        <f t="shared" si="13"/>
        <v>20637</v>
      </c>
      <c r="AM46">
        <f t="shared" si="14"/>
        <v>-4</v>
      </c>
      <c r="AN46" t="str">
        <f t="shared" si="6"/>
        <v>7_1956</v>
      </c>
      <c r="BY46">
        <f t="shared" si="7"/>
        <v>1956</v>
      </c>
      <c r="BZ46">
        <f t="shared" si="17"/>
        <v>1956</v>
      </c>
      <c r="CA46">
        <f t="shared" si="18"/>
        <v>7</v>
      </c>
      <c r="CB46">
        <f t="shared" si="19"/>
        <v>6</v>
      </c>
      <c r="CC46">
        <f t="shared" si="20"/>
        <v>9</v>
      </c>
      <c r="CD46" t="str">
        <f t="shared" si="8"/>
        <v>6_1956</v>
      </c>
      <c r="CE46" t="str">
        <f t="shared" si="8"/>
        <v>9_1956</v>
      </c>
      <c r="CG46" s="3" t="str">
        <f t="shared" si="9"/>
        <v>7_1956</v>
      </c>
      <c r="CH46">
        <f t="shared" si="10"/>
        <v>0.009468877325288005</v>
      </c>
      <c r="CI46" s="2">
        <f t="shared" si="11"/>
        <v>-0.014552559630725881</v>
      </c>
    </row>
    <row r="47" spans="5:87" ht="18">
      <c r="E47" t="str">
        <f t="shared" si="0"/>
        <v>4_1970</v>
      </c>
      <c r="F47" s="3">
        <v>25659</v>
      </c>
      <c r="G47">
        <v>81.519997</v>
      </c>
      <c r="H47" s="4">
        <v>1</v>
      </c>
      <c r="I47">
        <f t="shared" si="21"/>
        <v>0.7933047432210054</v>
      </c>
      <c r="J47">
        <f t="shared" si="22"/>
        <v>0.8808766716487955</v>
      </c>
      <c r="X47" s="3">
        <v>20729</v>
      </c>
      <c r="Y47">
        <v>2973.179</v>
      </c>
      <c r="Z47" s="2">
        <f t="shared" si="4"/>
        <v>0.019960939871896732</v>
      </c>
      <c r="AA47" s="2">
        <f t="shared" si="5"/>
        <v>0.0674805195525825</v>
      </c>
      <c r="AB47">
        <v>107.168</v>
      </c>
      <c r="AC47">
        <v>98.898</v>
      </c>
      <c r="AD47">
        <v>4.527</v>
      </c>
      <c r="AE47">
        <f t="shared" si="1"/>
        <v>-8.27000000000001</v>
      </c>
      <c r="AF47">
        <f t="shared" si="2"/>
        <v>206.066</v>
      </c>
      <c r="AG47" t="s">
        <v>92</v>
      </c>
      <c r="AH47" t="str">
        <f t="shared" si="3"/>
        <v>10_1956</v>
      </c>
      <c r="AI47" s="2">
        <f t="shared" si="12"/>
        <v>0.010492062546608727</v>
      </c>
      <c r="AJ47">
        <f t="shared" si="15"/>
        <v>1</v>
      </c>
      <c r="AK47">
        <f t="shared" si="16"/>
        <v>0</v>
      </c>
      <c r="AL47" s="6">
        <f t="shared" si="13"/>
        <v>20729</v>
      </c>
      <c r="AM47">
        <f t="shared" si="14"/>
        <v>1</v>
      </c>
      <c r="AN47" t="str">
        <f t="shared" si="6"/>
        <v>10_1956</v>
      </c>
      <c r="BY47">
        <f t="shared" si="7"/>
        <v>1956</v>
      </c>
      <c r="BZ47">
        <f t="shared" si="17"/>
        <v>1956</v>
      </c>
      <c r="CA47">
        <f t="shared" si="18"/>
        <v>10</v>
      </c>
      <c r="CB47">
        <f t="shared" si="19"/>
        <v>9</v>
      </c>
      <c r="CC47">
        <f t="shared" si="20"/>
        <v>12</v>
      </c>
      <c r="CD47" t="str">
        <f t="shared" si="8"/>
        <v>9_1956</v>
      </c>
      <c r="CE47" t="str">
        <f t="shared" si="8"/>
        <v>12_1956</v>
      </c>
      <c r="CG47" s="3" t="str">
        <f t="shared" si="9"/>
        <v>10_1956</v>
      </c>
      <c r="CH47">
        <f t="shared" si="10"/>
        <v>0.019960939871896732</v>
      </c>
      <c r="CI47" s="2">
        <f t="shared" si="11"/>
        <v>0.010492062546608727</v>
      </c>
    </row>
    <row r="48" spans="5:87" ht="18">
      <c r="E48" t="str">
        <f t="shared" si="0"/>
        <v>5_1970</v>
      </c>
      <c r="F48" s="3">
        <v>25689</v>
      </c>
      <c r="G48">
        <v>77.360001</v>
      </c>
      <c r="H48" s="4">
        <v>1</v>
      </c>
      <c r="I48">
        <f t="shared" si="21"/>
        <v>0.7766288547673039</v>
      </c>
      <c r="J48">
        <f t="shared" si="22"/>
        <v>0.8554919860698127</v>
      </c>
      <c r="X48" s="3">
        <v>20821</v>
      </c>
      <c r="Y48">
        <v>2992.219</v>
      </c>
      <c r="Z48" s="2">
        <f t="shared" si="4"/>
        <v>0.030495190398636796</v>
      </c>
      <c r="AA48" s="2">
        <f t="shared" si="5"/>
        <v>0.02586279270083658</v>
      </c>
      <c r="AB48">
        <v>115.692</v>
      </c>
      <c r="AC48">
        <v>105.343</v>
      </c>
      <c r="AD48">
        <v>4.819</v>
      </c>
      <c r="AE48">
        <f t="shared" si="1"/>
        <v>-10.34899999999999</v>
      </c>
      <c r="AF48">
        <f t="shared" si="2"/>
        <v>221.035</v>
      </c>
      <c r="AG48" t="s">
        <v>92</v>
      </c>
      <c r="AH48" t="str">
        <f t="shared" si="3"/>
        <v>1_1957</v>
      </c>
      <c r="AI48" s="2">
        <f t="shared" si="12"/>
        <v>0.010534250526740063</v>
      </c>
      <c r="AJ48">
        <f t="shared" si="15"/>
        <v>2</v>
      </c>
      <c r="AK48">
        <f t="shared" si="16"/>
        <v>0</v>
      </c>
      <c r="AL48" s="6">
        <f t="shared" si="13"/>
        <v>20821</v>
      </c>
      <c r="AM48">
        <f t="shared" si="14"/>
        <v>2</v>
      </c>
      <c r="AN48" t="str">
        <f t="shared" si="6"/>
        <v>1_1957</v>
      </c>
      <c r="BY48">
        <f t="shared" si="7"/>
        <v>1956</v>
      </c>
      <c r="BZ48">
        <f t="shared" si="17"/>
        <v>1957</v>
      </c>
      <c r="CA48">
        <f t="shared" si="18"/>
        <v>1</v>
      </c>
      <c r="CB48">
        <f t="shared" si="19"/>
        <v>12</v>
      </c>
      <c r="CC48">
        <f t="shared" si="20"/>
        <v>3</v>
      </c>
      <c r="CD48" t="str">
        <f t="shared" si="8"/>
        <v>12_1956</v>
      </c>
      <c r="CE48" t="str">
        <f t="shared" si="8"/>
        <v>3_1957</v>
      </c>
      <c r="CG48" s="3" t="str">
        <f t="shared" si="9"/>
        <v>1_1957</v>
      </c>
      <c r="CH48">
        <f t="shared" si="10"/>
        <v>0.030495190398636796</v>
      </c>
      <c r="CI48" s="2">
        <f t="shared" si="11"/>
        <v>0.010534250526740063</v>
      </c>
    </row>
    <row r="49" spans="5:87" ht="18">
      <c r="E49" t="str">
        <f t="shared" si="0"/>
        <v>6_1970</v>
      </c>
      <c r="F49" s="3">
        <v>25720</v>
      </c>
      <c r="G49">
        <v>72.919998</v>
      </c>
      <c r="H49" s="4">
        <v>1</v>
      </c>
      <c r="I49">
        <f t="shared" si="21"/>
        <v>0.7465956741393606</v>
      </c>
      <c r="J49">
        <f t="shared" si="22"/>
        <v>0.8267261111579185</v>
      </c>
      <c r="X49" s="3">
        <v>20911</v>
      </c>
      <c r="Y49">
        <v>2985.663</v>
      </c>
      <c r="Z49" s="2">
        <f t="shared" si="4"/>
        <v>0.019810326659641664</v>
      </c>
      <c r="AA49" s="2">
        <f t="shared" si="5"/>
        <v>-0.008735303135047001</v>
      </c>
      <c r="AB49">
        <v>116.596</v>
      </c>
      <c r="AC49">
        <v>102.222</v>
      </c>
      <c r="AD49">
        <v>4.099</v>
      </c>
      <c r="AE49">
        <f t="shared" si="1"/>
        <v>-14.37400000000001</v>
      </c>
      <c r="AF49">
        <f t="shared" si="2"/>
        <v>218.81799999999998</v>
      </c>
      <c r="AG49" t="s">
        <v>92</v>
      </c>
      <c r="AH49" t="str">
        <f t="shared" si="3"/>
        <v>4_1957</v>
      </c>
      <c r="AI49" s="2">
        <f t="shared" si="12"/>
        <v>-0.010684863738995132</v>
      </c>
      <c r="AJ49">
        <f t="shared" si="15"/>
        <v>0</v>
      </c>
      <c r="AK49">
        <f t="shared" si="16"/>
        <v>-1</v>
      </c>
      <c r="AL49" s="6">
        <f t="shared" si="13"/>
        <v>20911</v>
      </c>
      <c r="AM49">
        <f t="shared" si="14"/>
        <v>-1</v>
      </c>
      <c r="AN49" t="str">
        <f t="shared" si="6"/>
        <v>4_1957</v>
      </c>
      <c r="BY49">
        <f t="shared" si="7"/>
        <v>1957</v>
      </c>
      <c r="BZ49">
        <f t="shared" si="17"/>
        <v>1957</v>
      </c>
      <c r="CA49">
        <f t="shared" si="18"/>
        <v>4</v>
      </c>
      <c r="CB49">
        <f t="shared" si="19"/>
        <v>3</v>
      </c>
      <c r="CC49">
        <f t="shared" si="20"/>
        <v>6</v>
      </c>
      <c r="CD49" t="str">
        <f t="shared" si="8"/>
        <v>3_1957</v>
      </c>
      <c r="CE49" t="str">
        <f t="shared" si="8"/>
        <v>6_1957</v>
      </c>
      <c r="CG49" s="3" t="str">
        <f t="shared" si="9"/>
        <v>4_1957</v>
      </c>
      <c r="CH49">
        <f t="shared" si="10"/>
        <v>0.019810326659641664</v>
      </c>
      <c r="CI49" s="2">
        <f t="shared" si="11"/>
        <v>-0.010684863738995132</v>
      </c>
    </row>
    <row r="50" spans="5:87" ht="18">
      <c r="E50" t="str">
        <f t="shared" si="0"/>
        <v>7_1970</v>
      </c>
      <c r="F50" s="3">
        <v>25750</v>
      </c>
      <c r="G50">
        <v>77.080002</v>
      </c>
      <c r="H50" s="4">
        <v>1</v>
      </c>
      <c r="I50">
        <f t="shared" si="21"/>
        <v>0.7891881189554236</v>
      </c>
      <c r="J50">
        <f t="shared" si="22"/>
        <v>0.8862401994353133</v>
      </c>
      <c r="X50" s="3">
        <v>21002</v>
      </c>
      <c r="Y50">
        <v>3014.919</v>
      </c>
      <c r="Z50" s="2">
        <f t="shared" si="4"/>
        <v>0.03072920494968434</v>
      </c>
      <c r="AA50" s="2">
        <f t="shared" si="5"/>
        <v>0.03977518929678969</v>
      </c>
      <c r="AB50">
        <v>114.348</v>
      </c>
      <c r="AC50">
        <v>99.365</v>
      </c>
      <c r="AD50">
        <v>3.997</v>
      </c>
      <c r="AE50">
        <f t="shared" si="1"/>
        <v>-14.983000000000004</v>
      </c>
      <c r="AF50">
        <f t="shared" si="2"/>
        <v>213.713</v>
      </c>
      <c r="AG50" t="s">
        <v>92</v>
      </c>
      <c r="AH50" t="str">
        <f t="shared" si="3"/>
        <v>7_1957</v>
      </c>
      <c r="AI50" s="2">
        <f t="shared" si="12"/>
        <v>0.010918878290042677</v>
      </c>
      <c r="AJ50">
        <f t="shared" si="15"/>
        <v>1</v>
      </c>
      <c r="AK50">
        <f t="shared" si="16"/>
        <v>0</v>
      </c>
      <c r="AL50" s="6">
        <f t="shared" si="13"/>
        <v>21002</v>
      </c>
      <c r="AM50">
        <f t="shared" si="14"/>
        <v>1</v>
      </c>
      <c r="AN50" t="str">
        <f t="shared" si="6"/>
        <v>7_1957</v>
      </c>
      <c r="BY50">
        <f t="shared" si="7"/>
        <v>1957</v>
      </c>
      <c r="BZ50">
        <f t="shared" si="17"/>
        <v>1957</v>
      </c>
      <c r="CA50">
        <f t="shared" si="18"/>
        <v>7</v>
      </c>
      <c r="CB50">
        <f t="shared" si="19"/>
        <v>6</v>
      </c>
      <c r="CC50">
        <f t="shared" si="20"/>
        <v>9</v>
      </c>
      <c r="CD50" t="str">
        <f t="shared" si="8"/>
        <v>6_1957</v>
      </c>
      <c r="CE50" t="str">
        <f t="shared" si="8"/>
        <v>9_1957</v>
      </c>
      <c r="CG50" s="3" t="str">
        <f t="shared" si="9"/>
        <v>7_1957</v>
      </c>
      <c r="CH50">
        <f t="shared" si="10"/>
        <v>0.03072920494968434</v>
      </c>
      <c r="CI50" s="2">
        <f t="shared" si="11"/>
        <v>0.010918878290042677</v>
      </c>
    </row>
    <row r="51" spans="5:87" ht="18">
      <c r="E51" t="str">
        <f t="shared" si="0"/>
        <v>8_1970</v>
      </c>
      <c r="F51" s="3">
        <v>25781</v>
      </c>
      <c r="G51">
        <v>82.089996</v>
      </c>
      <c r="H51" s="4">
        <v>1</v>
      </c>
      <c r="I51">
        <f t="shared" si="21"/>
        <v>0.8404832362134378</v>
      </c>
      <c r="J51">
        <f t="shared" si="22"/>
        <v>0.9549234799618855</v>
      </c>
      <c r="X51" s="3">
        <v>21094</v>
      </c>
      <c r="Y51">
        <v>2983.727</v>
      </c>
      <c r="Z51" s="2">
        <f t="shared" si="4"/>
        <v>0.003547717779521342</v>
      </c>
      <c r="AA51" s="2">
        <f t="shared" si="5"/>
        <v>-0.04074572734620807</v>
      </c>
      <c r="AB51">
        <v>114.742</v>
      </c>
      <c r="AC51">
        <v>96.403</v>
      </c>
      <c r="AD51">
        <v>3.388</v>
      </c>
      <c r="AE51">
        <f t="shared" si="1"/>
        <v>-18.339</v>
      </c>
      <c r="AF51">
        <f t="shared" si="2"/>
        <v>211.145</v>
      </c>
      <c r="AG51" t="s">
        <v>92</v>
      </c>
      <c r="AH51" t="str">
        <f t="shared" si="3"/>
        <v>10_1957</v>
      </c>
      <c r="AI51" s="2">
        <f t="shared" si="12"/>
        <v>-0.027181487170163</v>
      </c>
      <c r="AJ51">
        <f t="shared" si="15"/>
        <v>0</v>
      </c>
      <c r="AK51">
        <f t="shared" si="16"/>
        <v>-1</v>
      </c>
      <c r="AL51" s="6">
        <f t="shared" si="13"/>
        <v>21094</v>
      </c>
      <c r="AM51">
        <f t="shared" si="14"/>
        <v>-1</v>
      </c>
      <c r="AN51" t="str">
        <f t="shared" si="6"/>
        <v>10_1957</v>
      </c>
      <c r="BY51">
        <f t="shared" si="7"/>
        <v>1957</v>
      </c>
      <c r="BZ51">
        <f t="shared" si="17"/>
        <v>1957</v>
      </c>
      <c r="CA51">
        <f t="shared" si="18"/>
        <v>10</v>
      </c>
      <c r="CB51">
        <f t="shared" si="19"/>
        <v>9</v>
      </c>
      <c r="CC51">
        <f t="shared" si="20"/>
        <v>12</v>
      </c>
      <c r="CD51" t="str">
        <f t="shared" si="8"/>
        <v>9_1957</v>
      </c>
      <c r="CE51" t="str">
        <f t="shared" si="8"/>
        <v>12_1957</v>
      </c>
      <c r="CG51" s="3" t="str">
        <f t="shared" si="9"/>
        <v>10_1957</v>
      </c>
      <c r="CH51">
        <f t="shared" si="10"/>
        <v>0.003547717779521342</v>
      </c>
      <c r="CI51" s="2">
        <f t="shared" si="11"/>
        <v>-0.027181487170163</v>
      </c>
    </row>
    <row r="52" spans="5:87" ht="18">
      <c r="E52" t="str">
        <f t="shared" si="0"/>
        <v>9_1970</v>
      </c>
      <c r="F52" s="3">
        <v>25812</v>
      </c>
      <c r="G52">
        <v>84.32</v>
      </c>
      <c r="H52" s="4">
        <v>1</v>
      </c>
      <c r="I52">
        <f t="shared" si="21"/>
        <v>0.8633152628916813</v>
      </c>
      <c r="J52">
        <f t="shared" si="22"/>
        <v>0.9894197581739751</v>
      </c>
      <c r="X52" s="3">
        <v>21186</v>
      </c>
      <c r="Y52">
        <v>2906.274</v>
      </c>
      <c r="Z52" s="2">
        <f t="shared" si="4"/>
        <v>-0.028722830782105246</v>
      </c>
      <c r="AA52" s="2">
        <f t="shared" si="5"/>
        <v>-0.09986035568732621</v>
      </c>
      <c r="AB52">
        <v>116.45</v>
      </c>
      <c r="AC52">
        <v>86.848</v>
      </c>
      <c r="AD52">
        <v>1.079</v>
      </c>
      <c r="AE52">
        <f t="shared" si="1"/>
        <v>-29.602000000000004</v>
      </c>
      <c r="AF52">
        <f t="shared" si="2"/>
        <v>203.298</v>
      </c>
      <c r="AG52" t="s">
        <v>92</v>
      </c>
      <c r="AH52" t="str">
        <f t="shared" si="3"/>
        <v>1_1958</v>
      </c>
      <c r="AI52" s="2">
        <f t="shared" si="12"/>
        <v>-0.03227054856162659</v>
      </c>
      <c r="AJ52">
        <f t="shared" si="15"/>
        <v>0</v>
      </c>
      <c r="AK52">
        <f t="shared" si="16"/>
        <v>-2</v>
      </c>
      <c r="AL52" s="6">
        <f t="shared" si="13"/>
        <v>21186</v>
      </c>
      <c r="AM52">
        <f t="shared" si="14"/>
        <v>-2</v>
      </c>
      <c r="AN52" t="str">
        <f t="shared" si="6"/>
        <v>1_1958</v>
      </c>
      <c r="BY52">
        <f t="shared" si="7"/>
        <v>1957</v>
      </c>
      <c r="BZ52">
        <f t="shared" si="17"/>
        <v>1958</v>
      </c>
      <c r="CA52">
        <f t="shared" si="18"/>
        <v>1</v>
      </c>
      <c r="CB52">
        <f t="shared" si="19"/>
        <v>12</v>
      </c>
      <c r="CC52">
        <f t="shared" si="20"/>
        <v>3</v>
      </c>
      <c r="CD52" t="str">
        <f t="shared" si="8"/>
        <v>12_1957</v>
      </c>
      <c r="CE52" t="str">
        <f t="shared" si="8"/>
        <v>3_1958</v>
      </c>
      <c r="CG52" s="3" t="str">
        <f t="shared" si="9"/>
        <v>1_1958</v>
      </c>
      <c r="CH52">
        <f t="shared" si="10"/>
        <v>-0.028722830782105246</v>
      </c>
      <c r="CI52" s="2">
        <f t="shared" si="11"/>
        <v>-0.03227054856162659</v>
      </c>
    </row>
    <row r="53" spans="5:87" ht="18">
      <c r="E53" t="str">
        <f t="shared" si="0"/>
        <v>10_1970</v>
      </c>
      <c r="F53" s="3">
        <v>25842</v>
      </c>
      <c r="G53">
        <v>84.099998</v>
      </c>
      <c r="H53" s="4">
        <v>1</v>
      </c>
      <c r="I53">
        <f t="shared" si="21"/>
        <v>0.9135346494359038</v>
      </c>
      <c r="J53">
        <f t="shared" si="22"/>
        <v>1.000108995234409</v>
      </c>
      <c r="X53" s="3">
        <v>21276</v>
      </c>
      <c r="Y53">
        <v>2925.379</v>
      </c>
      <c r="Z53" s="2">
        <f t="shared" si="4"/>
        <v>-0.02019116022136458</v>
      </c>
      <c r="AA53" s="2">
        <f t="shared" si="5"/>
        <v>0.026555256694631213</v>
      </c>
      <c r="AB53">
        <v>121.427</v>
      </c>
      <c r="AC53">
        <v>87.255</v>
      </c>
      <c r="AD53">
        <v>0.471</v>
      </c>
      <c r="AE53">
        <f t="shared" si="1"/>
        <v>-34.17200000000001</v>
      </c>
      <c r="AF53">
        <f t="shared" si="2"/>
        <v>208.68200000000002</v>
      </c>
      <c r="AG53" t="s">
        <v>92</v>
      </c>
      <c r="AH53" t="str">
        <f t="shared" si="3"/>
        <v>4_1958</v>
      </c>
      <c r="AI53" s="2">
        <f t="shared" si="12"/>
        <v>0.008531670560740667</v>
      </c>
      <c r="AJ53">
        <f t="shared" si="15"/>
        <v>1</v>
      </c>
      <c r="AK53">
        <f t="shared" si="16"/>
        <v>0</v>
      </c>
      <c r="AL53" s="6">
        <f t="shared" si="13"/>
        <v>21276</v>
      </c>
      <c r="AM53">
        <f t="shared" si="14"/>
        <v>1</v>
      </c>
      <c r="AN53" t="str">
        <f t="shared" si="6"/>
        <v>4_1958</v>
      </c>
      <c r="BY53">
        <f t="shared" si="7"/>
        <v>1958</v>
      </c>
      <c r="BZ53">
        <f t="shared" si="17"/>
        <v>1958</v>
      </c>
      <c r="CA53">
        <f t="shared" si="18"/>
        <v>4</v>
      </c>
      <c r="CB53">
        <f t="shared" si="19"/>
        <v>3</v>
      </c>
      <c r="CC53">
        <f t="shared" si="20"/>
        <v>6</v>
      </c>
      <c r="CD53" t="str">
        <f t="shared" si="8"/>
        <v>3_1958</v>
      </c>
      <c r="CE53" t="str">
        <f t="shared" si="8"/>
        <v>6_1958</v>
      </c>
      <c r="CG53" s="3" t="str">
        <f t="shared" si="9"/>
        <v>4_1958</v>
      </c>
      <c r="CH53">
        <f t="shared" si="10"/>
        <v>-0.02019116022136458</v>
      </c>
      <c r="CI53" s="2">
        <f t="shared" si="11"/>
        <v>0.008531670560740667</v>
      </c>
    </row>
    <row r="54" spans="5:87" ht="18">
      <c r="E54" t="str">
        <f t="shared" si="0"/>
        <v>11_1970</v>
      </c>
      <c r="F54" s="3">
        <v>25873</v>
      </c>
      <c r="G54">
        <v>88.900002</v>
      </c>
      <c r="H54" s="4">
        <v>1</v>
      </c>
      <c r="I54">
        <f t="shared" si="21"/>
        <v>0.965674602773726</v>
      </c>
      <c r="J54">
        <f t="shared" si="22"/>
        <v>1.0603952420400542</v>
      </c>
      <c r="X54" s="3">
        <v>21367</v>
      </c>
      <c r="Y54">
        <v>2993.068</v>
      </c>
      <c r="Z54" s="2">
        <f t="shared" si="4"/>
        <v>-0.007247624231363936</v>
      </c>
      <c r="AA54" s="2">
        <f t="shared" si="5"/>
        <v>0.09581635305925351</v>
      </c>
      <c r="AB54">
        <v>119.582</v>
      </c>
      <c r="AC54">
        <v>87.509</v>
      </c>
      <c r="AD54">
        <v>0.856</v>
      </c>
      <c r="AE54">
        <f t="shared" si="1"/>
        <v>-32.07299999999999</v>
      </c>
      <c r="AF54">
        <f t="shared" si="2"/>
        <v>207.091</v>
      </c>
      <c r="AG54" t="s">
        <v>92</v>
      </c>
      <c r="AH54" t="str">
        <f t="shared" si="3"/>
        <v>7_1958</v>
      </c>
      <c r="AI54" s="2">
        <f t="shared" si="12"/>
        <v>0.012943535990000643</v>
      </c>
      <c r="AJ54">
        <f t="shared" si="15"/>
        <v>2</v>
      </c>
      <c r="AK54">
        <f t="shared" si="16"/>
        <v>0</v>
      </c>
      <c r="AL54" s="6">
        <f t="shared" si="13"/>
        <v>21367</v>
      </c>
      <c r="AM54">
        <f t="shared" si="14"/>
        <v>2</v>
      </c>
      <c r="AN54" t="str">
        <f t="shared" si="6"/>
        <v>7_1958</v>
      </c>
      <c r="BY54">
        <f t="shared" si="7"/>
        <v>1958</v>
      </c>
      <c r="BZ54">
        <f t="shared" si="17"/>
        <v>1958</v>
      </c>
      <c r="CA54">
        <f t="shared" si="18"/>
        <v>7</v>
      </c>
      <c r="CB54">
        <f t="shared" si="19"/>
        <v>6</v>
      </c>
      <c r="CC54">
        <f t="shared" si="20"/>
        <v>9</v>
      </c>
      <c r="CD54" t="str">
        <f t="shared" si="8"/>
        <v>6_1958</v>
      </c>
      <c r="CE54" t="str">
        <f t="shared" si="8"/>
        <v>9_1958</v>
      </c>
      <c r="CG54" s="3" t="str">
        <f t="shared" si="9"/>
        <v>7_1958</v>
      </c>
      <c r="CH54">
        <f t="shared" si="10"/>
        <v>-0.007247624231363936</v>
      </c>
      <c r="CI54" s="2">
        <f t="shared" si="11"/>
        <v>0.012943535990000643</v>
      </c>
    </row>
    <row r="55" spans="5:107" ht="18">
      <c r="E55" t="str">
        <f t="shared" si="0"/>
        <v>12_1970</v>
      </c>
      <c r="F55" s="3">
        <v>25903</v>
      </c>
      <c r="G55">
        <v>92.150002</v>
      </c>
      <c r="H55" s="4">
        <v>0</v>
      </c>
      <c r="I55">
        <f t="shared" si="21"/>
        <v>1</v>
      </c>
      <c r="J55">
        <f t="shared" si="22"/>
        <v>1.0990627703170193</v>
      </c>
      <c r="X55" s="3">
        <v>21459</v>
      </c>
      <c r="Y55">
        <v>3063.085</v>
      </c>
      <c r="Z55" s="2">
        <f t="shared" si="4"/>
        <v>0.026596937320338077</v>
      </c>
      <c r="AA55" s="2">
        <f t="shared" si="5"/>
        <v>0.09690712937482626</v>
      </c>
      <c r="AB55">
        <v>125.837</v>
      </c>
      <c r="AC55">
        <v>87.194</v>
      </c>
      <c r="AD55">
        <v>-0.26</v>
      </c>
      <c r="AE55">
        <f t="shared" si="1"/>
        <v>-38.643</v>
      </c>
      <c r="AF55">
        <f t="shared" si="2"/>
        <v>213.031</v>
      </c>
      <c r="AG55" t="s">
        <v>92</v>
      </c>
      <c r="AH55" t="str">
        <f t="shared" si="3"/>
        <v>10_1958</v>
      </c>
      <c r="AI55" s="2">
        <f t="shared" si="12"/>
        <v>0.03384456155170201</v>
      </c>
      <c r="AJ55">
        <f t="shared" si="15"/>
        <v>3</v>
      </c>
      <c r="AK55">
        <f t="shared" si="16"/>
        <v>0</v>
      </c>
      <c r="AL55" s="6">
        <f t="shared" si="13"/>
        <v>21459</v>
      </c>
      <c r="AM55">
        <f t="shared" si="14"/>
        <v>3</v>
      </c>
      <c r="AN55" t="str">
        <f t="shared" si="6"/>
        <v>10_1958</v>
      </c>
      <c r="BY55">
        <f t="shared" si="7"/>
        <v>1958</v>
      </c>
      <c r="BZ55">
        <f t="shared" si="17"/>
        <v>1958</v>
      </c>
      <c r="CA55">
        <f t="shared" si="18"/>
        <v>10</v>
      </c>
      <c r="CB55">
        <f t="shared" si="19"/>
        <v>9</v>
      </c>
      <c r="CC55">
        <f t="shared" si="20"/>
        <v>12</v>
      </c>
      <c r="CD55" t="str">
        <f t="shared" si="8"/>
        <v>9_1958</v>
      </c>
      <c r="CE55" t="str">
        <f t="shared" si="8"/>
        <v>12_1958</v>
      </c>
      <c r="CG55" s="3" t="str">
        <f t="shared" si="9"/>
        <v>10_1958</v>
      </c>
      <c r="CH55">
        <f t="shared" si="10"/>
        <v>0.026596937320338077</v>
      </c>
      <c r="CI55" s="2">
        <f t="shared" si="11"/>
        <v>0.03384456155170201</v>
      </c>
      <c r="CS55" s="2">
        <f>AVERAGE(CH12:CH55)</f>
        <v>0.03569548510728863</v>
      </c>
      <c r="CT55" s="2">
        <f>(Y55/Y12)^(1/10)-1</f>
        <v>0.039164065935404446</v>
      </c>
      <c r="CU55" s="8">
        <f>CH55/CT55</f>
        <v>0.6791158345051799</v>
      </c>
      <c r="CV55" s="8">
        <f>PERCENTRANK($CU$55:$CU$295,CU55)</f>
        <v>0.291</v>
      </c>
      <c r="CW55">
        <f>IF(CV55&lt;0.25,1,IF(CV55&lt;0.5,2,IF(CV55&lt;0.75,3,4)))</f>
        <v>2</v>
      </c>
      <c r="CX55">
        <f>IF(CH55&gt;CT55,1,0)</f>
        <v>0</v>
      </c>
      <c r="CY55" s="2">
        <f>ABS((CT55-CI55)/CT55)</f>
        <v>0.1358261522814357</v>
      </c>
      <c r="CZ55">
        <f>PERCENTRANK(CY$55:CY$295,CY55)</f>
        <v>0.016</v>
      </c>
      <c r="DA55">
        <f>IF(CZ55&lt;0.25,1,IF(CZ55&lt;0.5,2,IF(CZ55&lt;0.75,3,4)))</f>
        <v>1</v>
      </c>
      <c r="DC55">
        <f>IF(OR(CI55&gt;0,CV55&gt;=0.5),1,0)</f>
        <v>1</v>
      </c>
    </row>
    <row r="56" spans="5:107" ht="18">
      <c r="E56" t="str">
        <f t="shared" si="0"/>
        <v>1_1971</v>
      </c>
      <c r="F56" s="3">
        <v>25934</v>
      </c>
      <c r="G56">
        <v>96.620003</v>
      </c>
      <c r="H56" s="4">
        <v>0</v>
      </c>
      <c r="I56">
        <f t="shared" si="21"/>
        <v>1</v>
      </c>
      <c r="J56">
        <f t="shared" si="22"/>
        <v>1.1402272075527364</v>
      </c>
      <c r="X56" s="3">
        <v>21551</v>
      </c>
      <c r="Y56">
        <v>3121.936</v>
      </c>
      <c r="Z56" s="2">
        <f t="shared" si="4"/>
        <v>0.07420566677470886</v>
      </c>
      <c r="AA56" s="2">
        <f t="shared" si="5"/>
        <v>0.0790952695364131</v>
      </c>
      <c r="AB56">
        <v>129.091</v>
      </c>
      <c r="AC56">
        <v>93.516</v>
      </c>
      <c r="AD56">
        <v>0.519</v>
      </c>
      <c r="AE56">
        <f t="shared" si="1"/>
        <v>-35.575</v>
      </c>
      <c r="AF56">
        <f t="shared" si="2"/>
        <v>222.60700000000003</v>
      </c>
      <c r="AG56" t="s">
        <v>92</v>
      </c>
      <c r="AH56" t="str">
        <f t="shared" si="3"/>
        <v>1_1959</v>
      </c>
      <c r="AI56" s="2">
        <f t="shared" si="12"/>
        <v>0.04760872945437078</v>
      </c>
      <c r="AJ56">
        <f t="shared" si="15"/>
        <v>4</v>
      </c>
      <c r="AK56">
        <f t="shared" si="16"/>
        <v>0</v>
      </c>
      <c r="AL56" s="6">
        <f t="shared" si="13"/>
        <v>21551</v>
      </c>
      <c r="AM56">
        <f t="shared" si="14"/>
        <v>4</v>
      </c>
      <c r="AN56" t="str">
        <f t="shared" si="6"/>
        <v>1_1959</v>
      </c>
      <c r="AO56">
        <v>0</v>
      </c>
      <c r="AP56">
        <v>306.1</v>
      </c>
      <c r="AQ56">
        <v>16.727</v>
      </c>
      <c r="AR56">
        <v>29.01</v>
      </c>
      <c r="BY56">
        <f t="shared" si="7"/>
        <v>1958</v>
      </c>
      <c r="BZ56">
        <f t="shared" si="17"/>
        <v>1959</v>
      </c>
      <c r="CA56">
        <f t="shared" si="18"/>
        <v>1</v>
      </c>
      <c r="CB56">
        <f t="shared" si="19"/>
        <v>12</v>
      </c>
      <c r="CC56">
        <f t="shared" si="20"/>
        <v>3</v>
      </c>
      <c r="CD56" t="str">
        <f t="shared" si="8"/>
        <v>12_1958</v>
      </c>
      <c r="CE56" t="str">
        <f t="shared" si="8"/>
        <v>3_1959</v>
      </c>
      <c r="CG56" s="3" t="str">
        <f t="shared" si="9"/>
        <v>1_1959</v>
      </c>
      <c r="CH56">
        <f t="shared" si="10"/>
        <v>0.07420566677470886</v>
      </c>
      <c r="CI56" s="2">
        <f t="shared" si="11"/>
        <v>0.04760872945437078</v>
      </c>
      <c r="CS56" s="2">
        <f>AVERAGE(CH13:CH56)</f>
        <v>0.036789990645966254</v>
      </c>
      <c r="CT56" s="2">
        <f>(Y56/Y13)^(1/10)-1</f>
        <v>0.03944040808110283</v>
      </c>
      <c r="CU56" s="8">
        <f aca="true" t="shared" si="23" ref="CU56:CU119">CH56/CT56</f>
        <v>1.8814629560149805</v>
      </c>
      <c r="CV56" s="8">
        <f aca="true" t="shared" si="24" ref="CV56:CV119">PERCENTRANK($CU$55:$CU$295,CU56)</f>
        <v>0.954</v>
      </c>
      <c r="CW56">
        <f aca="true" t="shared" si="25" ref="CW56:CW119">IF(CV56&lt;0.25,1,IF(CV56&lt;0.5,2,IF(CV56&lt;0.75,3,4)))</f>
        <v>4</v>
      </c>
      <c r="CX56">
        <f aca="true" t="shared" si="26" ref="CX56:CX119">IF(CH56&gt;CT56,1,0)</f>
        <v>1</v>
      </c>
      <c r="CY56" s="2">
        <f aca="true" t="shared" si="27" ref="CY56:CY119">ABS((CT56-CI56)/CT56)</f>
        <v>0.20710539699465372</v>
      </c>
      <c r="CZ56">
        <f aca="true" t="shared" si="28" ref="CZ56:CZ119">PERCENTRANK(CY$55:CY$295,CY56)</f>
        <v>0.025</v>
      </c>
      <c r="DA56">
        <f aca="true" t="shared" si="29" ref="DA56:DA119">IF(CZ56&lt;0.25,1,IF(CZ56&lt;0.5,2,IF(CZ56&lt;0.75,3,4)))</f>
        <v>1</v>
      </c>
      <c r="DB56" s="3" t="str">
        <f aca="true" t="shared" si="30" ref="DB56:DB119">CG56</f>
        <v>1_1959</v>
      </c>
      <c r="DC56">
        <f aca="true" t="shared" si="31" ref="DC56:DC119">IF(OR(CI56&gt;0,CV56&gt;=0.5),1,0)</f>
        <v>1</v>
      </c>
    </row>
    <row r="57" spans="5:107" ht="18">
      <c r="E57" t="str">
        <f t="shared" si="0"/>
        <v>2_1971</v>
      </c>
      <c r="F57" s="3">
        <v>25965</v>
      </c>
      <c r="G57">
        <v>97.919998</v>
      </c>
      <c r="H57" s="4">
        <v>0</v>
      </c>
      <c r="I57">
        <f t="shared" si="21"/>
        <v>1</v>
      </c>
      <c r="J57">
        <f t="shared" si="22"/>
        <v>1.1466377609544343</v>
      </c>
      <c r="X57" s="3">
        <v>21641</v>
      </c>
      <c r="Y57">
        <v>3192.38</v>
      </c>
      <c r="Z57" s="2">
        <f t="shared" si="4"/>
        <v>0.09127056699319991</v>
      </c>
      <c r="AA57" s="2">
        <f t="shared" si="5"/>
        <v>0.09335788762604147</v>
      </c>
      <c r="AB57">
        <v>135.333</v>
      </c>
      <c r="AC57">
        <v>92.769</v>
      </c>
      <c r="AD57">
        <v>-0.768</v>
      </c>
      <c r="AE57">
        <f t="shared" si="1"/>
        <v>-42.56399999999999</v>
      </c>
      <c r="AF57">
        <f t="shared" si="2"/>
        <v>228.102</v>
      </c>
      <c r="AG57" t="s">
        <v>92</v>
      </c>
      <c r="AH57" t="str">
        <f t="shared" si="3"/>
        <v>4_1959</v>
      </c>
      <c r="AI57" s="2">
        <f t="shared" si="12"/>
        <v>0.017064900218491053</v>
      </c>
      <c r="AJ57">
        <f t="shared" si="15"/>
        <v>5</v>
      </c>
      <c r="AK57">
        <f t="shared" si="16"/>
        <v>0</v>
      </c>
      <c r="AL57" s="6">
        <f t="shared" si="13"/>
        <v>21641</v>
      </c>
      <c r="AM57">
        <f t="shared" si="14"/>
        <v>5</v>
      </c>
      <c r="AN57" t="str">
        <f t="shared" si="6"/>
        <v>4_1959</v>
      </c>
      <c r="AO57">
        <v>0</v>
      </c>
      <c r="AP57">
        <v>312.2</v>
      </c>
      <c r="AQ57">
        <v>16.801</v>
      </c>
      <c r="AR57">
        <v>28.98</v>
      </c>
      <c r="BY57">
        <f t="shared" si="7"/>
        <v>1959</v>
      </c>
      <c r="BZ57">
        <f t="shared" si="17"/>
        <v>1959</v>
      </c>
      <c r="CA57">
        <f t="shared" si="18"/>
        <v>4</v>
      </c>
      <c r="CB57">
        <f t="shared" si="19"/>
        <v>3</v>
      </c>
      <c r="CC57">
        <f t="shared" si="20"/>
        <v>6</v>
      </c>
      <c r="CD57" t="str">
        <f t="shared" si="8"/>
        <v>3_1959</v>
      </c>
      <c r="CE57" t="str">
        <f t="shared" si="8"/>
        <v>6_1959</v>
      </c>
      <c r="CG57" s="3" t="str">
        <f t="shared" si="9"/>
        <v>4_1959</v>
      </c>
      <c r="CH57">
        <f t="shared" si="10"/>
        <v>0.09127056699319991</v>
      </c>
      <c r="CI57" s="2">
        <f t="shared" si="11"/>
        <v>0.017064900218491053</v>
      </c>
      <c r="CS57" s="2">
        <f aca="true" t="shared" si="32" ref="CS57:CS120">AVERAGE(CH14:CH57)</f>
        <v>0.03782402760390247</v>
      </c>
      <c r="CT57" s="2">
        <f aca="true" t="shared" si="33" ref="CT57:CT120">(Y57/Y14)^(1/10)-1</f>
        <v>0.04116739262122149</v>
      </c>
      <c r="CU57" s="8">
        <f t="shared" si="23"/>
        <v>2.2170596965655434</v>
      </c>
      <c r="CV57" s="8">
        <f t="shared" si="24"/>
        <v>0.983</v>
      </c>
      <c r="CW57">
        <f t="shared" si="25"/>
        <v>4</v>
      </c>
      <c r="CX57">
        <f t="shared" si="26"/>
        <v>1</v>
      </c>
      <c r="CY57" s="2">
        <f t="shared" si="27"/>
        <v>0.5854753208320941</v>
      </c>
      <c r="CZ57">
        <f t="shared" si="28"/>
        <v>0.108</v>
      </c>
      <c r="DA57">
        <f t="shared" si="29"/>
        <v>1</v>
      </c>
      <c r="DB57" s="3" t="str">
        <f t="shared" si="30"/>
        <v>4_1959</v>
      </c>
      <c r="DC57">
        <f t="shared" si="31"/>
        <v>1</v>
      </c>
    </row>
    <row r="58" spans="5:107" ht="18">
      <c r="E58" t="str">
        <f t="shared" si="0"/>
        <v>3_1971</v>
      </c>
      <c r="F58" s="3">
        <v>25993</v>
      </c>
      <c r="G58">
        <v>100.389999</v>
      </c>
      <c r="H58" s="4">
        <v>0</v>
      </c>
      <c r="I58">
        <f t="shared" si="21"/>
        <v>1</v>
      </c>
      <c r="J58">
        <f t="shared" si="22"/>
        <v>1.1635260753683268</v>
      </c>
      <c r="X58" s="3">
        <v>21732</v>
      </c>
      <c r="Y58">
        <v>3194.653</v>
      </c>
      <c r="Z58" s="2">
        <f t="shared" si="4"/>
        <v>0.0673506248438056</v>
      </c>
      <c r="AA58" s="2">
        <f t="shared" si="5"/>
        <v>0.00285107505207316</v>
      </c>
      <c r="AB58">
        <v>136.602</v>
      </c>
      <c r="AC58">
        <v>101.715</v>
      </c>
      <c r="AD58">
        <v>1.211</v>
      </c>
      <c r="AE58">
        <f t="shared" si="1"/>
        <v>-34.887</v>
      </c>
      <c r="AF58">
        <f t="shared" si="2"/>
        <v>238.317</v>
      </c>
      <c r="AG58" t="s">
        <v>92</v>
      </c>
      <c r="AH58" t="str">
        <f t="shared" si="3"/>
        <v>7_1959</v>
      </c>
      <c r="AI58" s="2">
        <f t="shared" si="12"/>
        <v>-0.023919942149394302</v>
      </c>
      <c r="AJ58">
        <f t="shared" si="15"/>
        <v>0</v>
      </c>
      <c r="AK58">
        <f t="shared" si="16"/>
        <v>-1</v>
      </c>
      <c r="AL58" s="6">
        <f t="shared" si="13"/>
        <v>21732</v>
      </c>
      <c r="AM58">
        <f t="shared" si="14"/>
        <v>-1</v>
      </c>
      <c r="AN58" t="str">
        <f t="shared" si="6"/>
        <v>7_1959</v>
      </c>
      <c r="AO58">
        <v>0</v>
      </c>
      <c r="AP58">
        <v>317.8</v>
      </c>
      <c r="AQ58">
        <v>16.911</v>
      </c>
      <c r="AR58">
        <v>29.15</v>
      </c>
      <c r="BY58">
        <f t="shared" si="7"/>
        <v>1959</v>
      </c>
      <c r="BZ58">
        <f t="shared" si="17"/>
        <v>1959</v>
      </c>
      <c r="CA58">
        <f t="shared" si="18"/>
        <v>7</v>
      </c>
      <c r="CB58">
        <f t="shared" si="19"/>
        <v>6</v>
      </c>
      <c r="CC58">
        <f t="shared" si="20"/>
        <v>9</v>
      </c>
      <c r="CD58" t="str">
        <f t="shared" si="8"/>
        <v>6_1959</v>
      </c>
      <c r="CE58" t="str">
        <f t="shared" si="8"/>
        <v>9_1959</v>
      </c>
      <c r="CG58" s="3" t="str">
        <f t="shared" si="9"/>
        <v>7_1959</v>
      </c>
      <c r="CH58">
        <f t="shared" si="10"/>
        <v>0.0673506248438056</v>
      </c>
      <c r="CI58" s="2">
        <f t="shared" si="11"/>
        <v>-0.023919942149394302</v>
      </c>
      <c r="CJ58" s="2"/>
      <c r="CK58" s="2"/>
      <c r="CS58" s="2">
        <f t="shared" si="32"/>
        <v>0.038128803310124144</v>
      </c>
      <c r="CT58" s="2">
        <f t="shared" si="33"/>
        <v>0.04112522224432591</v>
      </c>
      <c r="CU58" s="8">
        <f t="shared" si="23"/>
        <v>1.6376963130721571</v>
      </c>
      <c r="CV58" s="8">
        <f t="shared" si="24"/>
        <v>0.875</v>
      </c>
      <c r="CW58">
        <f t="shared" si="25"/>
        <v>4</v>
      </c>
      <c r="CX58">
        <f t="shared" si="26"/>
        <v>1</v>
      </c>
      <c r="CY58" s="2">
        <f t="shared" si="27"/>
        <v>1.581636787450907</v>
      </c>
      <c r="CZ58">
        <f t="shared" si="28"/>
        <v>0.966</v>
      </c>
      <c r="DA58">
        <f t="shared" si="29"/>
        <v>4</v>
      </c>
      <c r="DB58" s="3" t="str">
        <f t="shared" si="30"/>
        <v>7_1959</v>
      </c>
      <c r="DC58">
        <f t="shared" si="31"/>
        <v>1</v>
      </c>
    </row>
    <row r="59" spans="5:107" ht="18">
      <c r="E59" t="str">
        <f t="shared" si="0"/>
        <v>4_1971</v>
      </c>
      <c r="F59" s="3">
        <v>26024</v>
      </c>
      <c r="G59">
        <v>103.230003</v>
      </c>
      <c r="H59" s="4">
        <v>0</v>
      </c>
      <c r="I59">
        <f t="shared" si="21"/>
        <v>1</v>
      </c>
      <c r="J59">
        <f t="shared" si="22"/>
        <v>1.1718697105765512</v>
      </c>
      <c r="X59" s="3">
        <v>21824</v>
      </c>
      <c r="Y59">
        <v>3203.759</v>
      </c>
      <c r="Z59" s="2">
        <f t="shared" si="4"/>
        <v>0.04592559462110901</v>
      </c>
      <c r="AA59" s="2">
        <f t="shared" si="5"/>
        <v>0.011450392244250818</v>
      </c>
      <c r="AB59">
        <v>133.129</v>
      </c>
      <c r="AC59">
        <v>96.682</v>
      </c>
      <c r="AD59">
        <v>0.627</v>
      </c>
      <c r="AE59">
        <f t="shared" si="1"/>
        <v>-36.44699999999999</v>
      </c>
      <c r="AF59">
        <f t="shared" si="2"/>
        <v>229.81099999999998</v>
      </c>
      <c r="AG59" t="s">
        <v>92</v>
      </c>
      <c r="AH59" t="str">
        <f t="shared" si="3"/>
        <v>10_1959</v>
      </c>
      <c r="AI59" s="2">
        <f t="shared" si="12"/>
        <v>-0.021425030222696595</v>
      </c>
      <c r="AJ59">
        <f t="shared" si="15"/>
        <v>0</v>
      </c>
      <c r="AK59">
        <f t="shared" si="16"/>
        <v>-2</v>
      </c>
      <c r="AL59" s="6">
        <f t="shared" si="13"/>
        <v>21824</v>
      </c>
      <c r="AM59">
        <f t="shared" si="14"/>
        <v>-2</v>
      </c>
      <c r="AN59" t="str">
        <f t="shared" si="6"/>
        <v>10_1959</v>
      </c>
      <c r="AO59">
        <v>0</v>
      </c>
      <c r="AP59">
        <v>322.8</v>
      </c>
      <c r="AQ59">
        <v>17.012</v>
      </c>
      <c r="AR59">
        <v>29.35</v>
      </c>
      <c r="BY59">
        <f t="shared" si="7"/>
        <v>1959</v>
      </c>
      <c r="BZ59">
        <f t="shared" si="17"/>
        <v>1959</v>
      </c>
      <c r="CA59">
        <f t="shared" si="18"/>
        <v>10</v>
      </c>
      <c r="CB59">
        <f t="shared" si="19"/>
        <v>9</v>
      </c>
      <c r="CC59">
        <f t="shared" si="20"/>
        <v>12</v>
      </c>
      <c r="CD59" t="str">
        <f t="shared" si="8"/>
        <v>9_1959</v>
      </c>
      <c r="CE59" t="str">
        <f t="shared" si="8"/>
        <v>12_1959</v>
      </c>
      <c r="CG59" s="3" t="str">
        <f t="shared" si="9"/>
        <v>10_1959</v>
      </c>
      <c r="CH59">
        <f t="shared" si="10"/>
        <v>0.04592559462110901</v>
      </c>
      <c r="CI59" s="2">
        <f t="shared" si="11"/>
        <v>-0.021425030222696595</v>
      </c>
      <c r="CJ59" s="2"/>
      <c r="CK59" s="2"/>
      <c r="CS59" s="2">
        <f t="shared" si="32"/>
        <v>0.03828920035019535</v>
      </c>
      <c r="CT59" s="2">
        <f t="shared" si="33"/>
        <v>0.04286761340777612</v>
      </c>
      <c r="CU59" s="8">
        <f t="shared" si="23"/>
        <v>1.0713354668067008</v>
      </c>
      <c r="CV59" s="8">
        <f t="shared" si="24"/>
        <v>0.541</v>
      </c>
      <c r="CW59">
        <f t="shared" si="25"/>
        <v>3</v>
      </c>
      <c r="CX59">
        <f t="shared" si="26"/>
        <v>1</v>
      </c>
      <c r="CY59" s="2">
        <f t="shared" si="27"/>
        <v>1.4997952654581448</v>
      </c>
      <c r="CZ59">
        <f t="shared" si="28"/>
        <v>0.95</v>
      </c>
      <c r="DA59">
        <f t="shared" si="29"/>
        <v>4</v>
      </c>
      <c r="DB59" s="3" t="str">
        <f t="shared" si="30"/>
        <v>10_1959</v>
      </c>
      <c r="DC59">
        <f t="shared" si="31"/>
        <v>1</v>
      </c>
    </row>
    <row r="60" spans="5:107" ht="18">
      <c r="E60" t="str">
        <f t="shared" si="0"/>
        <v>5_1971</v>
      </c>
      <c r="F60" s="3">
        <v>26054</v>
      </c>
      <c r="G60">
        <v>101.010002</v>
      </c>
      <c r="H60" s="4">
        <v>0</v>
      </c>
      <c r="I60">
        <f t="shared" si="21"/>
        <v>0.9784946145937824</v>
      </c>
      <c r="J60">
        <f t="shared" si="22"/>
        <v>1.1215752506502776</v>
      </c>
      <c r="X60" s="3">
        <v>21916</v>
      </c>
      <c r="Y60">
        <v>3275.757</v>
      </c>
      <c r="Z60" s="2">
        <f t="shared" si="4"/>
        <v>0.049271029258767696</v>
      </c>
      <c r="AA60" s="2">
        <f t="shared" si="5"/>
        <v>0.09296776666683138</v>
      </c>
      <c r="AB60">
        <v>138.173</v>
      </c>
      <c r="AC60">
        <v>109.142</v>
      </c>
      <c r="AD60">
        <v>2.858</v>
      </c>
      <c r="AE60">
        <f t="shared" si="1"/>
        <v>-29.031000000000006</v>
      </c>
      <c r="AF60">
        <f t="shared" si="2"/>
        <v>247.315</v>
      </c>
      <c r="AG60" t="s">
        <v>92</v>
      </c>
      <c r="AH60" t="str">
        <f t="shared" si="3"/>
        <v>1_1960</v>
      </c>
      <c r="AI60" s="2">
        <f t="shared" si="12"/>
        <v>0.003345434637658684</v>
      </c>
      <c r="AJ60">
        <f t="shared" si="15"/>
        <v>1</v>
      </c>
      <c r="AK60">
        <f t="shared" si="16"/>
        <v>0</v>
      </c>
      <c r="AL60" s="6">
        <f t="shared" si="13"/>
        <v>21916</v>
      </c>
      <c r="AM60">
        <f t="shared" si="14"/>
        <v>1</v>
      </c>
      <c r="AN60" t="str">
        <f t="shared" si="6"/>
        <v>1_1960</v>
      </c>
      <c r="AO60">
        <v>0</v>
      </c>
      <c r="AP60">
        <v>323.6</v>
      </c>
      <c r="AQ60">
        <v>17.073</v>
      </c>
      <c r="AR60">
        <v>29.37</v>
      </c>
      <c r="AS60" s="2" t="e">
        <f>AO60/AO56</f>
        <v>#DIV/0!</v>
      </c>
      <c r="AT60" s="2">
        <f>AP60/AP56</f>
        <v>1.0571708591963411</v>
      </c>
      <c r="AU60" s="2">
        <f>AQ60/AQ56</f>
        <v>1.0206851198660847</v>
      </c>
      <c r="AV60" s="2">
        <f>AR60/AR56</f>
        <v>1.0124095139607032</v>
      </c>
      <c r="BY60">
        <f t="shared" si="7"/>
        <v>1959</v>
      </c>
      <c r="BZ60">
        <f t="shared" si="17"/>
        <v>1960</v>
      </c>
      <c r="CA60">
        <f t="shared" si="18"/>
        <v>1</v>
      </c>
      <c r="CB60">
        <f t="shared" si="19"/>
        <v>12</v>
      </c>
      <c r="CC60">
        <f t="shared" si="20"/>
        <v>3</v>
      </c>
      <c r="CD60" t="str">
        <f t="shared" si="8"/>
        <v>12_1959</v>
      </c>
      <c r="CE60" t="str">
        <f t="shared" si="8"/>
        <v>3_1960</v>
      </c>
      <c r="CG60" s="3" t="str">
        <f t="shared" si="9"/>
        <v>1_1960</v>
      </c>
      <c r="CH60">
        <f t="shared" si="10"/>
        <v>0.049271029258767696</v>
      </c>
      <c r="CI60" s="2">
        <f t="shared" si="11"/>
        <v>0.003345434637658684</v>
      </c>
      <c r="CJ60" s="2"/>
      <c r="CK60" s="2"/>
      <c r="CS60" s="2">
        <f t="shared" si="32"/>
        <v>0.03919605259367796</v>
      </c>
      <c r="CT60" s="2">
        <f t="shared" si="33"/>
        <v>0.045545058894498336</v>
      </c>
      <c r="CU60" s="8">
        <f t="shared" si="23"/>
        <v>1.0818084432144504</v>
      </c>
      <c r="CV60" s="8">
        <f t="shared" si="24"/>
        <v>0.558</v>
      </c>
      <c r="CW60">
        <f t="shared" si="25"/>
        <v>3</v>
      </c>
      <c r="CX60">
        <f t="shared" si="26"/>
        <v>1</v>
      </c>
      <c r="CY60" s="2">
        <f t="shared" si="27"/>
        <v>0.9265467052000497</v>
      </c>
      <c r="CZ60">
        <f t="shared" si="28"/>
        <v>0.366</v>
      </c>
      <c r="DA60">
        <f t="shared" si="29"/>
        <v>2</v>
      </c>
      <c r="DB60" s="3" t="str">
        <f t="shared" si="30"/>
        <v>1_1960</v>
      </c>
      <c r="DC60">
        <f t="shared" si="31"/>
        <v>1</v>
      </c>
    </row>
    <row r="61" spans="5:107" ht="18">
      <c r="E61" t="str">
        <f t="shared" si="0"/>
        <v>6_1971</v>
      </c>
      <c r="F61" s="3">
        <v>26085</v>
      </c>
      <c r="G61">
        <v>99.779999</v>
      </c>
      <c r="H61" s="4">
        <v>0</v>
      </c>
      <c r="I61">
        <f t="shared" si="21"/>
        <v>0.9665794449313346</v>
      </c>
      <c r="J61">
        <f t="shared" si="22"/>
        <v>1.0810498322265467</v>
      </c>
      <c r="X61" s="3">
        <v>22007</v>
      </c>
      <c r="Y61">
        <v>3258.088</v>
      </c>
      <c r="Z61" s="2">
        <f t="shared" si="4"/>
        <v>0.020582762703688084</v>
      </c>
      <c r="AA61" s="2">
        <f t="shared" si="5"/>
        <v>-0.02140153496334185</v>
      </c>
      <c r="AB61">
        <v>139.209</v>
      </c>
      <c r="AC61">
        <v>112.273</v>
      </c>
      <c r="AD61">
        <v>3.395</v>
      </c>
      <c r="AE61">
        <f t="shared" si="1"/>
        <v>-26.936000000000007</v>
      </c>
      <c r="AF61">
        <f t="shared" si="2"/>
        <v>251.482</v>
      </c>
      <c r="AG61" t="s">
        <v>92</v>
      </c>
      <c r="AH61" t="str">
        <f t="shared" si="3"/>
        <v>4_1960</v>
      </c>
      <c r="AI61" s="2">
        <f t="shared" si="12"/>
        <v>-0.02868826655507961</v>
      </c>
      <c r="AJ61">
        <f t="shared" si="15"/>
        <v>0</v>
      </c>
      <c r="AK61">
        <f t="shared" si="16"/>
        <v>-1</v>
      </c>
      <c r="AL61" s="6">
        <f t="shared" si="13"/>
        <v>22007</v>
      </c>
      <c r="AM61">
        <f t="shared" si="14"/>
        <v>-1</v>
      </c>
      <c r="AN61" t="str">
        <f t="shared" si="6"/>
        <v>4_1960</v>
      </c>
      <c r="AO61">
        <v>0</v>
      </c>
      <c r="AP61">
        <v>336.5</v>
      </c>
      <c r="AQ61">
        <v>17.138</v>
      </c>
      <c r="AR61">
        <v>29.54</v>
      </c>
      <c r="AS61" s="2" t="e">
        <f aca="true" t="shared" si="34" ref="AS61:AV124">AO61/AO57</f>
        <v>#DIV/0!</v>
      </c>
      <c r="AT61" s="2">
        <f t="shared" si="34"/>
        <v>1.0778347213324793</v>
      </c>
      <c r="AU61" s="2">
        <f t="shared" si="34"/>
        <v>1.020058329861318</v>
      </c>
      <c r="AV61" s="2">
        <f t="shared" si="34"/>
        <v>1.0193236714975844</v>
      </c>
      <c r="AW61" s="2" t="e">
        <f>AS61-AS60</f>
        <v>#DIV/0!</v>
      </c>
      <c r="AX61" s="2">
        <f>AT61-AT60</f>
        <v>0.020663862136138134</v>
      </c>
      <c r="AY61" s="2">
        <f>AU61-AU60</f>
        <v>-0.0006267900047667307</v>
      </c>
      <c r="AZ61" s="2">
        <f>AV61-AV60</f>
        <v>0.0069141575368811825</v>
      </c>
      <c r="BN61">
        <f aca="true" t="shared" si="35" ref="BN61:BN85">CM61</f>
        <v>3</v>
      </c>
      <c r="BY61">
        <f t="shared" si="7"/>
        <v>1960</v>
      </c>
      <c r="BZ61">
        <f t="shared" si="17"/>
        <v>1960</v>
      </c>
      <c r="CA61">
        <f t="shared" si="18"/>
        <v>4</v>
      </c>
      <c r="CB61">
        <f t="shared" si="19"/>
        <v>3</v>
      </c>
      <c r="CC61">
        <f t="shared" si="20"/>
        <v>6</v>
      </c>
      <c r="CD61" t="str">
        <f t="shared" si="8"/>
        <v>3_1960</v>
      </c>
      <c r="CE61" t="str">
        <f t="shared" si="8"/>
        <v>6_1960</v>
      </c>
      <c r="CG61" s="3" t="str">
        <f t="shared" si="9"/>
        <v>4_1960</v>
      </c>
      <c r="CH61">
        <f t="shared" si="10"/>
        <v>0.020582762703688084</v>
      </c>
      <c r="CI61" s="2">
        <f t="shared" si="11"/>
        <v>-0.02868826655507961</v>
      </c>
      <c r="CJ61" s="2">
        <v>1.0151881256472213</v>
      </c>
      <c r="CK61" s="2">
        <v>1.0171762281003092</v>
      </c>
      <c r="CL61" s="2">
        <f>CK61-CJ61</f>
        <v>0.001988102453087892</v>
      </c>
      <c r="CM61">
        <f aca="true" t="shared" si="36" ref="CM61:CM124">IF(CI61&lt;0,IF(CL61&gt;0,3,4),IF(CL61&lt;0,1,2))</f>
        <v>3</v>
      </c>
      <c r="CS61" s="2">
        <f t="shared" si="32"/>
        <v>0.03990039192961475</v>
      </c>
      <c r="CT61" s="2">
        <f t="shared" si="33"/>
        <v>0.04390696103488079</v>
      </c>
      <c r="CU61" s="8">
        <f t="shared" si="23"/>
        <v>0.4687813098095453</v>
      </c>
      <c r="CV61" s="8">
        <f t="shared" si="24"/>
        <v>0.187</v>
      </c>
      <c r="CW61">
        <f t="shared" si="25"/>
        <v>1</v>
      </c>
      <c r="CX61">
        <f t="shared" si="26"/>
        <v>0</v>
      </c>
      <c r="CY61" s="2">
        <f t="shared" si="27"/>
        <v>1.6533876606101008</v>
      </c>
      <c r="CZ61">
        <f t="shared" si="28"/>
        <v>0.975</v>
      </c>
      <c r="DA61">
        <f t="shared" si="29"/>
        <v>4</v>
      </c>
      <c r="DB61" s="3" t="str">
        <f t="shared" si="30"/>
        <v>4_1960</v>
      </c>
      <c r="DC61">
        <f t="shared" si="31"/>
        <v>0</v>
      </c>
    </row>
    <row r="62" spans="5:107" ht="18">
      <c r="E62" t="str">
        <f t="shared" si="0"/>
        <v>7_1971</v>
      </c>
      <c r="F62" s="3">
        <v>26115</v>
      </c>
      <c r="G62">
        <v>94.089996</v>
      </c>
      <c r="H62" s="4">
        <v>0</v>
      </c>
      <c r="I62">
        <f t="shared" si="21"/>
        <v>0.9114597817070683</v>
      </c>
      <c r="J62">
        <f t="shared" si="22"/>
        <v>1.0039835977307197</v>
      </c>
      <c r="X62" s="3">
        <v>22098</v>
      </c>
      <c r="Y62">
        <v>3274.029</v>
      </c>
      <c r="Z62" s="2">
        <f t="shared" si="4"/>
        <v>0.024846516976961164</v>
      </c>
      <c r="AA62" s="2">
        <f t="shared" si="5"/>
        <v>0.01971509056319909</v>
      </c>
      <c r="AB62">
        <v>135.112</v>
      </c>
      <c r="AC62">
        <v>114.72</v>
      </c>
      <c r="AD62">
        <v>4.682</v>
      </c>
      <c r="AE62">
        <f t="shared" si="1"/>
        <v>-20.391999999999996</v>
      </c>
      <c r="AF62">
        <f t="shared" si="2"/>
        <v>249.832</v>
      </c>
      <c r="AG62" t="s">
        <v>92</v>
      </c>
      <c r="AH62" t="str">
        <f t="shared" si="3"/>
        <v>7_1960</v>
      </c>
      <c r="AI62" s="2">
        <f t="shared" si="12"/>
        <v>0.004263754273273079</v>
      </c>
      <c r="AJ62">
        <f t="shared" si="15"/>
        <v>1</v>
      </c>
      <c r="AK62">
        <f t="shared" si="16"/>
        <v>0</v>
      </c>
      <c r="AL62" s="6">
        <f t="shared" si="13"/>
        <v>22098</v>
      </c>
      <c r="AM62">
        <f t="shared" si="14"/>
        <v>1</v>
      </c>
      <c r="AN62" t="str">
        <f t="shared" si="6"/>
        <v>7_1960</v>
      </c>
      <c r="AO62">
        <v>0</v>
      </c>
      <c r="AP62">
        <v>331.4</v>
      </c>
      <c r="AQ62">
        <v>17.206</v>
      </c>
      <c r="AR62">
        <v>29.55</v>
      </c>
      <c r="AS62" s="2" t="e">
        <f t="shared" si="34"/>
        <v>#DIV/0!</v>
      </c>
      <c r="AT62" s="2">
        <f t="shared" si="34"/>
        <v>1.042794210195091</v>
      </c>
      <c r="AU62" s="2">
        <f t="shared" si="34"/>
        <v>1.0174442670451185</v>
      </c>
      <c r="AV62" s="2">
        <f t="shared" si="34"/>
        <v>1.0137221269296741</v>
      </c>
      <c r="AW62" s="2" t="e">
        <f aca="true" t="shared" si="37" ref="AW62:AZ125">AS62-AS61</f>
        <v>#DIV/0!</v>
      </c>
      <c r="AX62" s="2">
        <f t="shared" si="37"/>
        <v>-0.03504051113738815</v>
      </c>
      <c r="AY62" s="2">
        <f t="shared" si="37"/>
        <v>-0.0026140628161994695</v>
      </c>
      <c r="AZ62" s="2">
        <f t="shared" si="37"/>
        <v>-0.005601544567910288</v>
      </c>
      <c r="BN62">
        <f t="shared" si="35"/>
        <v>1</v>
      </c>
      <c r="BY62">
        <f t="shared" si="7"/>
        <v>1960</v>
      </c>
      <c r="BZ62">
        <f t="shared" si="17"/>
        <v>1960</v>
      </c>
      <c r="CA62">
        <f t="shared" si="18"/>
        <v>7</v>
      </c>
      <c r="CB62">
        <f t="shared" si="19"/>
        <v>6</v>
      </c>
      <c r="CC62">
        <f t="shared" si="20"/>
        <v>9</v>
      </c>
      <c r="CD62" t="str">
        <f t="shared" si="8"/>
        <v>6_1960</v>
      </c>
      <c r="CE62" t="str">
        <f t="shared" si="8"/>
        <v>9_1960</v>
      </c>
      <c r="CG62" s="3" t="str">
        <f t="shared" si="9"/>
        <v>7_1960</v>
      </c>
      <c r="CH62">
        <f t="shared" si="10"/>
        <v>0.024846516976961164</v>
      </c>
      <c r="CI62" s="2">
        <f t="shared" si="11"/>
        <v>0.004263754273273079</v>
      </c>
      <c r="CJ62" s="2">
        <v>1.0171762281003092</v>
      </c>
      <c r="CK62" s="2">
        <v>1.0123076923076924</v>
      </c>
      <c r="CL62" s="2">
        <f aca="true" t="shared" si="38" ref="CL62:CL125">CK62-CJ62</f>
        <v>-0.004868535792616813</v>
      </c>
      <c r="CM62">
        <f t="shared" si="36"/>
        <v>1</v>
      </c>
      <c r="CS62" s="2">
        <f t="shared" si="32"/>
        <v>0.0405988745104007</v>
      </c>
      <c r="CT62" s="2">
        <f t="shared" si="33"/>
        <v>0.04529722009099735</v>
      </c>
      <c r="CU62" s="8">
        <f t="shared" si="23"/>
        <v>0.5485218944351801</v>
      </c>
      <c r="CV62" s="8">
        <f t="shared" si="24"/>
        <v>0.208</v>
      </c>
      <c r="CW62">
        <f t="shared" si="25"/>
        <v>1</v>
      </c>
      <c r="CX62">
        <f t="shared" si="26"/>
        <v>0</v>
      </c>
      <c r="CY62" s="2">
        <f t="shared" si="27"/>
        <v>0.9058716127676788</v>
      </c>
      <c r="CZ62">
        <f t="shared" si="28"/>
        <v>0.341</v>
      </c>
      <c r="DA62">
        <f t="shared" si="29"/>
        <v>2</v>
      </c>
      <c r="DB62" s="3" t="str">
        <f t="shared" si="30"/>
        <v>7_1960</v>
      </c>
      <c r="DC62">
        <f t="shared" si="31"/>
        <v>1</v>
      </c>
    </row>
    <row r="63" spans="5:107" ht="18">
      <c r="E63" t="str">
        <f t="shared" si="0"/>
        <v>8_1971</v>
      </c>
      <c r="F63" s="3">
        <v>26146</v>
      </c>
      <c r="G63">
        <v>99.290001</v>
      </c>
      <c r="H63" s="4">
        <v>0</v>
      </c>
      <c r="I63">
        <f t="shared" si="21"/>
        <v>0.9618327822774548</v>
      </c>
      <c r="J63">
        <f t="shared" si="22"/>
        <v>1.0435102547464261</v>
      </c>
      <c r="X63" s="3">
        <v>22190</v>
      </c>
      <c r="Y63">
        <v>3232.009</v>
      </c>
      <c r="Z63" s="2">
        <f t="shared" si="4"/>
        <v>0.00881776687946867</v>
      </c>
      <c r="AA63" s="2">
        <f t="shared" si="5"/>
        <v>-0.05035746587875667</v>
      </c>
      <c r="AB63">
        <v>128.739</v>
      </c>
      <c r="AC63">
        <v>115.331</v>
      </c>
      <c r="AD63">
        <v>5.88</v>
      </c>
      <c r="AE63">
        <f t="shared" si="1"/>
        <v>-13.408000000000001</v>
      </c>
      <c r="AF63">
        <f t="shared" si="2"/>
        <v>244.07</v>
      </c>
      <c r="AG63" t="s">
        <v>92</v>
      </c>
      <c r="AH63" t="str">
        <f t="shared" si="3"/>
        <v>10_1960</v>
      </c>
      <c r="AI63" s="2">
        <f t="shared" si="12"/>
        <v>-0.016028750097492495</v>
      </c>
      <c r="AJ63">
        <f t="shared" si="15"/>
        <v>0</v>
      </c>
      <c r="AK63">
        <f t="shared" si="16"/>
        <v>-1</v>
      </c>
      <c r="AL63" s="6">
        <f t="shared" si="13"/>
        <v>22190</v>
      </c>
      <c r="AM63">
        <f t="shared" si="14"/>
        <v>-1</v>
      </c>
      <c r="AN63" t="str">
        <f t="shared" si="6"/>
        <v>10_1960</v>
      </c>
      <c r="AO63">
        <v>0</v>
      </c>
      <c r="AP63">
        <v>335.4</v>
      </c>
      <c r="AQ63">
        <v>17.255</v>
      </c>
      <c r="AR63">
        <v>29.75</v>
      </c>
      <c r="AS63" s="2" t="e">
        <f t="shared" si="34"/>
        <v>#DIV/0!</v>
      </c>
      <c r="AT63" s="2">
        <f t="shared" si="34"/>
        <v>1.0390334572490705</v>
      </c>
      <c r="AU63" s="2">
        <f t="shared" si="34"/>
        <v>1.0142840347989655</v>
      </c>
      <c r="AV63" s="2">
        <f t="shared" si="34"/>
        <v>1.0136286201022147</v>
      </c>
      <c r="AW63" s="2" t="e">
        <f t="shared" si="37"/>
        <v>#DIV/0!</v>
      </c>
      <c r="AX63" s="2">
        <f t="shared" si="37"/>
        <v>-0.003760752946020629</v>
      </c>
      <c r="AY63" s="2">
        <f t="shared" si="37"/>
        <v>-0.0031602322461530274</v>
      </c>
      <c r="AZ63" s="2">
        <f t="shared" si="37"/>
        <v>-9.350682745945527E-05</v>
      </c>
      <c r="BN63">
        <f t="shared" si="35"/>
        <v>3</v>
      </c>
      <c r="BY63">
        <f t="shared" si="7"/>
        <v>1960</v>
      </c>
      <c r="BZ63">
        <f t="shared" si="17"/>
        <v>1960</v>
      </c>
      <c r="CA63">
        <f t="shared" si="18"/>
        <v>10</v>
      </c>
      <c r="CB63">
        <f t="shared" si="19"/>
        <v>9</v>
      </c>
      <c r="CC63">
        <f t="shared" si="20"/>
        <v>12</v>
      </c>
      <c r="CD63" t="str">
        <f t="shared" si="8"/>
        <v>9_1960</v>
      </c>
      <c r="CE63" t="str">
        <f t="shared" si="8"/>
        <v>12_1960</v>
      </c>
      <c r="CG63" s="3" t="str">
        <f t="shared" si="9"/>
        <v>10_1960</v>
      </c>
      <c r="CH63">
        <f t="shared" si="10"/>
        <v>0.00881776687946867</v>
      </c>
      <c r="CI63" s="2">
        <f t="shared" si="11"/>
        <v>-0.016028750097492495</v>
      </c>
      <c r="CJ63" s="2">
        <v>1.0123076923076924</v>
      </c>
      <c r="CK63" s="2">
        <v>1.013600816048963</v>
      </c>
      <c r="CL63" s="2">
        <f t="shared" si="38"/>
        <v>0.001293123741270552</v>
      </c>
      <c r="CM63">
        <f t="shared" si="36"/>
        <v>3</v>
      </c>
      <c r="CS63" s="2">
        <f t="shared" si="32"/>
        <v>0.041147695284983014</v>
      </c>
      <c r="CT63" s="2">
        <f t="shared" si="33"/>
        <v>0.039931315278862956</v>
      </c>
      <c r="CU63" s="8">
        <f t="shared" si="23"/>
        <v>0.2208233517450957</v>
      </c>
      <c r="CV63" s="8">
        <f t="shared" si="24"/>
        <v>0.129</v>
      </c>
      <c r="CW63">
        <f t="shared" si="25"/>
        <v>1</v>
      </c>
      <c r="CX63">
        <f t="shared" si="26"/>
        <v>0</v>
      </c>
      <c r="CY63" s="2">
        <f t="shared" si="27"/>
        <v>1.4014080173807115</v>
      </c>
      <c r="CZ63">
        <f t="shared" si="28"/>
        <v>0.925</v>
      </c>
      <c r="DA63">
        <f t="shared" si="29"/>
        <v>4</v>
      </c>
      <c r="DB63" s="3" t="str">
        <f t="shared" si="30"/>
        <v>10_1960</v>
      </c>
      <c r="DC63">
        <f t="shared" si="31"/>
        <v>0</v>
      </c>
    </row>
    <row r="64" spans="5:107" ht="18">
      <c r="E64" t="str">
        <f t="shared" si="0"/>
        <v>9_1971</v>
      </c>
      <c r="F64" s="3">
        <v>26177</v>
      </c>
      <c r="G64">
        <v>98.339996</v>
      </c>
      <c r="H64" s="4">
        <v>0</v>
      </c>
      <c r="I64">
        <f t="shared" si="21"/>
        <v>0.952629982971133</v>
      </c>
      <c r="J64">
        <f t="shared" si="22"/>
        <v>1.0209893867738828</v>
      </c>
      <c r="X64" s="3">
        <v>22282</v>
      </c>
      <c r="Y64">
        <v>3253.826</v>
      </c>
      <c r="Z64" s="2">
        <f t="shared" si="4"/>
        <v>-0.006694941047214464</v>
      </c>
      <c r="AA64" s="2">
        <f t="shared" si="5"/>
        <v>0.027275793397390835</v>
      </c>
      <c r="AB64">
        <v>128.113</v>
      </c>
      <c r="AC64">
        <v>114.538</v>
      </c>
      <c r="AD64">
        <v>5.902</v>
      </c>
      <c r="AE64">
        <f t="shared" si="1"/>
        <v>-13.575000000000003</v>
      </c>
      <c r="AF64">
        <f t="shared" si="2"/>
        <v>242.651</v>
      </c>
      <c r="AG64" t="s">
        <v>92</v>
      </c>
      <c r="AH64" t="str">
        <f t="shared" si="3"/>
        <v>1_1961</v>
      </c>
      <c r="AI64" s="2">
        <f t="shared" si="12"/>
        <v>-0.015512707926683134</v>
      </c>
      <c r="AJ64">
        <f t="shared" si="15"/>
        <v>0</v>
      </c>
      <c r="AK64">
        <f t="shared" si="16"/>
        <v>-2</v>
      </c>
      <c r="AL64" s="6">
        <f t="shared" si="13"/>
        <v>22282</v>
      </c>
      <c r="AM64">
        <f t="shared" si="14"/>
        <v>-2</v>
      </c>
      <c r="AN64" t="str">
        <f t="shared" si="6"/>
        <v>1_1961</v>
      </c>
      <c r="AO64">
        <v>0</v>
      </c>
      <c r="AP64">
        <v>332.2</v>
      </c>
      <c r="AQ64">
        <v>17.3</v>
      </c>
      <c r="AR64">
        <v>29.84</v>
      </c>
      <c r="AS64" s="2" t="e">
        <f t="shared" si="34"/>
        <v>#DIV/0!</v>
      </c>
      <c r="AT64" s="2">
        <f t="shared" si="34"/>
        <v>1.026576019777503</v>
      </c>
      <c r="AU64" s="2">
        <f t="shared" si="34"/>
        <v>1.0132958472441866</v>
      </c>
      <c r="AV64" s="2">
        <f t="shared" si="34"/>
        <v>1.0160027238678924</v>
      </c>
      <c r="AW64" s="2" t="e">
        <f t="shared" si="37"/>
        <v>#DIV/0!</v>
      </c>
      <c r="AX64" s="2">
        <f t="shared" si="37"/>
        <v>-0.012457437471567578</v>
      </c>
      <c r="AY64" s="2">
        <f t="shared" si="37"/>
        <v>-0.0009881875547788077</v>
      </c>
      <c r="AZ64" s="2">
        <f t="shared" si="37"/>
        <v>0.002374103765677704</v>
      </c>
      <c r="BN64">
        <f t="shared" si="35"/>
        <v>3</v>
      </c>
      <c r="BY64">
        <f t="shared" si="7"/>
        <v>1960</v>
      </c>
      <c r="BZ64">
        <f t="shared" si="17"/>
        <v>1961</v>
      </c>
      <c r="CA64">
        <f t="shared" si="18"/>
        <v>1</v>
      </c>
      <c r="CB64">
        <f t="shared" si="19"/>
        <v>12</v>
      </c>
      <c r="CC64">
        <f t="shared" si="20"/>
        <v>3</v>
      </c>
      <c r="CD64" t="str">
        <f t="shared" si="8"/>
        <v>12_1960</v>
      </c>
      <c r="CE64" t="str">
        <f t="shared" si="8"/>
        <v>3_1961</v>
      </c>
      <c r="CG64" s="3" t="str">
        <f t="shared" si="9"/>
        <v>1_1961</v>
      </c>
      <c r="CH64">
        <f t="shared" si="10"/>
        <v>-0.006694941047214464</v>
      </c>
      <c r="CI64" s="2">
        <f t="shared" si="11"/>
        <v>-0.015512707926683134</v>
      </c>
      <c r="CJ64" s="2">
        <v>1.013600816048963</v>
      </c>
      <c r="CK64" s="2">
        <v>1.014620877252635</v>
      </c>
      <c r="CL64" s="2">
        <f t="shared" si="38"/>
        <v>0.0010200612036721513</v>
      </c>
      <c r="CM64">
        <f t="shared" si="36"/>
        <v>3</v>
      </c>
      <c r="CS64" s="2">
        <f t="shared" si="32"/>
        <v>0.04013947155247602</v>
      </c>
      <c r="CT64" s="2">
        <f t="shared" si="33"/>
        <v>0.03750954854009092</v>
      </c>
      <c r="CU64" s="8">
        <f t="shared" si="23"/>
        <v>-0.17848631369313292</v>
      </c>
      <c r="CV64" s="8">
        <f t="shared" si="24"/>
        <v>0.058</v>
      </c>
      <c r="CW64">
        <f t="shared" si="25"/>
        <v>1</v>
      </c>
      <c r="CX64">
        <f t="shared" si="26"/>
        <v>0</v>
      </c>
      <c r="CY64" s="2">
        <f t="shared" si="27"/>
        <v>1.4135669057734155</v>
      </c>
      <c r="CZ64">
        <f t="shared" si="28"/>
        <v>0.929</v>
      </c>
      <c r="DA64">
        <f t="shared" si="29"/>
        <v>4</v>
      </c>
      <c r="DB64" s="3" t="str">
        <f t="shared" si="30"/>
        <v>1_1961</v>
      </c>
      <c r="DC64">
        <f t="shared" si="31"/>
        <v>0</v>
      </c>
    </row>
    <row r="65" spans="5:107" ht="18">
      <c r="E65" t="str">
        <f t="shared" si="0"/>
        <v>10_1971</v>
      </c>
      <c r="F65" s="3">
        <v>26207</v>
      </c>
      <c r="G65">
        <v>94.790001</v>
      </c>
      <c r="H65" s="4">
        <v>0</v>
      </c>
      <c r="I65">
        <f t="shared" si="21"/>
        <v>0.9182408044684451</v>
      </c>
      <c r="J65">
        <f t="shared" si="22"/>
        <v>0.9751138096113814</v>
      </c>
      <c r="X65" s="3">
        <v>22372</v>
      </c>
      <c r="Y65">
        <v>3309.059</v>
      </c>
      <c r="Z65" s="2">
        <f t="shared" si="4"/>
        <v>0.015644451592467634</v>
      </c>
      <c r="AA65" s="2">
        <f t="shared" si="5"/>
        <v>0.06964765183215937</v>
      </c>
      <c r="AB65">
        <v>129.675</v>
      </c>
      <c r="AC65">
        <v>109.207</v>
      </c>
      <c r="AD65">
        <v>4.727</v>
      </c>
      <c r="AE65">
        <f t="shared" si="1"/>
        <v>-20.468000000000018</v>
      </c>
      <c r="AF65">
        <f t="shared" si="2"/>
        <v>238.882</v>
      </c>
      <c r="AG65" t="s">
        <v>92</v>
      </c>
      <c r="AH65" t="str">
        <f t="shared" si="3"/>
        <v>4_1961</v>
      </c>
      <c r="AI65" s="2">
        <f t="shared" si="12"/>
        <v>0.0223393926396821</v>
      </c>
      <c r="AJ65">
        <f t="shared" si="15"/>
        <v>1</v>
      </c>
      <c r="AK65">
        <f t="shared" si="16"/>
        <v>0</v>
      </c>
      <c r="AL65" s="6">
        <f t="shared" si="13"/>
        <v>22372</v>
      </c>
      <c r="AM65">
        <f t="shared" si="14"/>
        <v>1</v>
      </c>
      <c r="AN65" t="str">
        <f t="shared" si="6"/>
        <v>4_1961</v>
      </c>
      <c r="AO65">
        <v>0</v>
      </c>
      <c r="AP65">
        <v>337.6</v>
      </c>
      <c r="AQ65">
        <v>17.346</v>
      </c>
      <c r="AR65">
        <v>29.81</v>
      </c>
      <c r="AS65" s="2" t="e">
        <f t="shared" si="34"/>
        <v>#DIV/0!</v>
      </c>
      <c r="AT65" s="2">
        <f t="shared" si="34"/>
        <v>1.0032689450222882</v>
      </c>
      <c r="AU65" s="2">
        <f t="shared" si="34"/>
        <v>1.0121367720854242</v>
      </c>
      <c r="AV65" s="2">
        <f t="shared" si="34"/>
        <v>1.0091401489505756</v>
      </c>
      <c r="AW65" s="2" t="e">
        <f t="shared" si="37"/>
        <v>#DIV/0!</v>
      </c>
      <c r="AX65" s="2">
        <f t="shared" si="37"/>
        <v>-0.023307074755214652</v>
      </c>
      <c r="AY65" s="2">
        <f t="shared" si="37"/>
        <v>-0.001159075158762457</v>
      </c>
      <c r="AZ65" s="2">
        <f t="shared" si="37"/>
        <v>-0.006862574917316788</v>
      </c>
      <c r="BN65">
        <f t="shared" si="35"/>
        <v>1</v>
      </c>
      <c r="BY65">
        <f t="shared" si="7"/>
        <v>1961</v>
      </c>
      <c r="BZ65">
        <f t="shared" si="17"/>
        <v>1961</v>
      </c>
      <c r="CA65">
        <f t="shared" si="18"/>
        <v>4</v>
      </c>
      <c r="CB65">
        <f t="shared" si="19"/>
        <v>3</v>
      </c>
      <c r="CC65">
        <f t="shared" si="20"/>
        <v>6</v>
      </c>
      <c r="CD65" t="str">
        <f t="shared" si="8"/>
        <v>3_1961</v>
      </c>
      <c r="CE65" t="str">
        <f t="shared" si="8"/>
        <v>6_1961</v>
      </c>
      <c r="CG65" s="3" t="str">
        <f t="shared" si="9"/>
        <v>4_1961</v>
      </c>
      <c r="CH65">
        <f t="shared" si="10"/>
        <v>0.015644451592467634</v>
      </c>
      <c r="CI65" s="2">
        <f t="shared" si="11"/>
        <v>0.0223393926396821</v>
      </c>
      <c r="CJ65" s="2">
        <v>1.014620877252635</v>
      </c>
      <c r="CK65" s="2">
        <v>1.0077676460655185</v>
      </c>
      <c r="CL65" s="2">
        <f t="shared" si="38"/>
        <v>-0.00685323118711656</v>
      </c>
      <c r="CM65">
        <f t="shared" si="36"/>
        <v>1</v>
      </c>
      <c r="CS65" s="2">
        <f t="shared" si="32"/>
        <v>0.03883652924300397</v>
      </c>
      <c r="CT65" s="2">
        <f t="shared" si="33"/>
        <v>0.03532441019069754</v>
      </c>
      <c r="CU65" s="8">
        <f t="shared" si="23"/>
        <v>0.44287934343451546</v>
      </c>
      <c r="CV65" s="8">
        <f t="shared" si="24"/>
        <v>0.179</v>
      </c>
      <c r="CW65">
        <f t="shared" si="25"/>
        <v>1</v>
      </c>
      <c r="CX65">
        <f t="shared" si="26"/>
        <v>0</v>
      </c>
      <c r="CY65" s="2">
        <f t="shared" si="27"/>
        <v>0.3675933293978951</v>
      </c>
      <c r="CZ65">
        <f t="shared" si="28"/>
        <v>0.05</v>
      </c>
      <c r="DA65">
        <f t="shared" si="29"/>
        <v>1</v>
      </c>
      <c r="DB65" s="3" t="str">
        <f t="shared" si="30"/>
        <v>4_1961</v>
      </c>
      <c r="DC65">
        <f t="shared" si="31"/>
        <v>1</v>
      </c>
    </row>
    <row r="66" spans="5:107" ht="18">
      <c r="E66" t="str">
        <f t="shared" si="0"/>
        <v>11_1971</v>
      </c>
      <c r="F66" s="3">
        <v>26238</v>
      </c>
      <c r="G66">
        <v>95.839996</v>
      </c>
      <c r="H66" s="4">
        <v>0</v>
      </c>
      <c r="I66">
        <f t="shared" si="21"/>
        <v>0.9284122175216831</v>
      </c>
      <c r="J66">
        <f t="shared" si="22"/>
        <v>0.9800843290471151</v>
      </c>
      <c r="X66" s="3">
        <v>22463</v>
      </c>
      <c r="Y66">
        <v>3372.581</v>
      </c>
      <c r="Z66" s="2">
        <f t="shared" si="4"/>
        <v>0.03010113838331918</v>
      </c>
      <c r="AA66" s="2">
        <f t="shared" si="5"/>
        <v>0.07902501622573643</v>
      </c>
      <c r="AB66">
        <v>138.263</v>
      </c>
      <c r="AC66">
        <v>114.143</v>
      </c>
      <c r="AD66">
        <v>4.453</v>
      </c>
      <c r="AE66">
        <f t="shared" si="1"/>
        <v>-24.120000000000005</v>
      </c>
      <c r="AF66">
        <f t="shared" si="2"/>
        <v>252.406</v>
      </c>
      <c r="AG66" t="s">
        <v>92</v>
      </c>
      <c r="AH66" t="str">
        <f t="shared" si="3"/>
        <v>7_1961</v>
      </c>
      <c r="AI66" s="2">
        <f t="shared" si="12"/>
        <v>0.014456686790851547</v>
      </c>
      <c r="AJ66">
        <f t="shared" si="15"/>
        <v>2</v>
      </c>
      <c r="AK66">
        <f t="shared" si="16"/>
        <v>0</v>
      </c>
      <c r="AL66" s="6">
        <f t="shared" si="13"/>
        <v>22463</v>
      </c>
      <c r="AM66">
        <f t="shared" si="14"/>
        <v>2</v>
      </c>
      <c r="AN66" t="str">
        <f t="shared" si="6"/>
        <v>7_1961</v>
      </c>
      <c r="AO66">
        <v>0</v>
      </c>
      <c r="AP66">
        <v>340.6</v>
      </c>
      <c r="AQ66">
        <v>17.422</v>
      </c>
      <c r="AR66">
        <v>29.92</v>
      </c>
      <c r="AS66" s="2" t="e">
        <f t="shared" si="34"/>
        <v>#DIV/0!</v>
      </c>
      <c r="AT66" s="2">
        <f t="shared" si="34"/>
        <v>1.0277610138805071</v>
      </c>
      <c r="AU66" s="2">
        <f t="shared" si="34"/>
        <v>1.012553760316169</v>
      </c>
      <c r="AV66" s="2">
        <f t="shared" si="34"/>
        <v>1.0125211505922167</v>
      </c>
      <c r="AW66" s="2" t="e">
        <f t="shared" si="37"/>
        <v>#DIV/0!</v>
      </c>
      <c r="AX66" s="2">
        <f t="shared" si="37"/>
        <v>0.024492068858218863</v>
      </c>
      <c r="AY66" s="2">
        <f t="shared" si="37"/>
        <v>0.00041698823074476365</v>
      </c>
      <c r="AZ66" s="2">
        <f t="shared" si="37"/>
        <v>0.0033810016416411237</v>
      </c>
      <c r="BN66">
        <f t="shared" si="35"/>
        <v>2</v>
      </c>
      <c r="BY66">
        <f t="shared" si="7"/>
        <v>1961</v>
      </c>
      <c r="BZ66">
        <f t="shared" si="17"/>
        <v>1961</v>
      </c>
      <c r="CA66">
        <f t="shared" si="18"/>
        <v>7</v>
      </c>
      <c r="CB66">
        <f t="shared" si="19"/>
        <v>6</v>
      </c>
      <c r="CC66">
        <f t="shared" si="20"/>
        <v>9</v>
      </c>
      <c r="CD66" t="str">
        <f t="shared" si="8"/>
        <v>6_1961</v>
      </c>
      <c r="CE66" t="str">
        <f t="shared" si="8"/>
        <v>9_1961</v>
      </c>
      <c r="CG66" s="3" t="str">
        <f t="shared" si="9"/>
        <v>7_1961</v>
      </c>
      <c r="CH66">
        <f t="shared" si="10"/>
        <v>0.03010113838331918</v>
      </c>
      <c r="CI66" s="2">
        <f t="shared" si="11"/>
        <v>0.014456686790851547</v>
      </c>
      <c r="CJ66" s="2">
        <v>1.0077676460655185</v>
      </c>
      <c r="CK66" s="2">
        <v>1.0124957784532254</v>
      </c>
      <c r="CL66" s="2">
        <f t="shared" si="38"/>
        <v>0.004728132387706863</v>
      </c>
      <c r="CM66">
        <f t="shared" si="36"/>
        <v>2</v>
      </c>
      <c r="CS66" s="2">
        <f t="shared" si="32"/>
        <v>0.03717860629662265</v>
      </c>
      <c r="CT66" s="2">
        <f t="shared" si="33"/>
        <v>0.03532936391188746</v>
      </c>
      <c r="CU66" s="8">
        <f t="shared" si="23"/>
        <v>0.8520147279863959</v>
      </c>
      <c r="CV66" s="8">
        <f t="shared" si="24"/>
        <v>0.408</v>
      </c>
      <c r="CW66">
        <f t="shared" si="25"/>
        <v>2</v>
      </c>
      <c r="CX66">
        <f t="shared" si="26"/>
        <v>0</v>
      </c>
      <c r="CY66" s="2">
        <f t="shared" si="27"/>
        <v>0.5908025169401018</v>
      </c>
      <c r="CZ66">
        <f t="shared" si="28"/>
        <v>0.12</v>
      </c>
      <c r="DA66">
        <f t="shared" si="29"/>
        <v>1</v>
      </c>
      <c r="DB66" s="3" t="str">
        <f t="shared" si="30"/>
        <v>7_1961</v>
      </c>
      <c r="DC66">
        <f t="shared" si="31"/>
        <v>1</v>
      </c>
    </row>
    <row r="67" spans="5:107" ht="18">
      <c r="E67" t="str">
        <f t="shared" si="0"/>
        <v>12_1971</v>
      </c>
      <c r="F67" s="3">
        <v>26268</v>
      </c>
      <c r="G67">
        <v>103.510002</v>
      </c>
      <c r="H67" s="4">
        <v>0</v>
      </c>
      <c r="I67">
        <f t="shared" si="21"/>
        <v>1</v>
      </c>
      <c r="J67">
        <f t="shared" si="22"/>
        <v>1.0483706486217053</v>
      </c>
      <c r="X67" s="3">
        <v>22555</v>
      </c>
      <c r="Y67">
        <v>3438.721</v>
      </c>
      <c r="Z67" s="2">
        <f t="shared" si="4"/>
        <v>0.06395774269192933</v>
      </c>
      <c r="AA67" s="2">
        <f t="shared" si="5"/>
        <v>0.08078225948729822</v>
      </c>
      <c r="AB67">
        <v>141.551</v>
      </c>
      <c r="AC67">
        <v>116.004</v>
      </c>
      <c r="AD67">
        <v>4.572</v>
      </c>
      <c r="AE67">
        <f t="shared" si="1"/>
        <v>-25.546999999999983</v>
      </c>
      <c r="AF67">
        <f t="shared" si="2"/>
        <v>257.555</v>
      </c>
      <c r="AG67" t="s">
        <v>92</v>
      </c>
      <c r="AH67" t="str">
        <f t="shared" si="3"/>
        <v>10_1961</v>
      </c>
      <c r="AI67" s="2">
        <f t="shared" si="12"/>
        <v>0.03385660430861015</v>
      </c>
      <c r="AJ67">
        <f t="shared" si="15"/>
        <v>3</v>
      </c>
      <c r="AK67">
        <f t="shared" si="16"/>
        <v>0</v>
      </c>
      <c r="AL67" s="6">
        <f t="shared" si="13"/>
        <v>22555</v>
      </c>
      <c r="AM67">
        <f t="shared" si="14"/>
        <v>3</v>
      </c>
      <c r="AN67" t="str">
        <f t="shared" si="6"/>
        <v>10_1961</v>
      </c>
      <c r="AO67">
        <v>0</v>
      </c>
      <c r="AP67">
        <v>346.5</v>
      </c>
      <c r="AQ67">
        <v>17.481</v>
      </c>
      <c r="AR67">
        <v>29.98</v>
      </c>
      <c r="AS67" s="2" t="e">
        <f t="shared" si="34"/>
        <v>#DIV/0!</v>
      </c>
      <c r="AT67" s="2">
        <f t="shared" si="34"/>
        <v>1.0330948121645798</v>
      </c>
      <c r="AU67" s="2">
        <f t="shared" si="34"/>
        <v>1.0130976528542452</v>
      </c>
      <c r="AV67" s="2">
        <f t="shared" si="34"/>
        <v>1.007731092436975</v>
      </c>
      <c r="AW67" s="2" t="e">
        <f t="shared" si="37"/>
        <v>#DIV/0!</v>
      </c>
      <c r="AX67" s="2">
        <f t="shared" si="37"/>
        <v>0.005333798284072655</v>
      </c>
      <c r="AY67" s="2">
        <f t="shared" si="37"/>
        <v>0.000543892538076296</v>
      </c>
      <c r="AZ67" s="2">
        <f t="shared" si="37"/>
        <v>-0.004790058155241805</v>
      </c>
      <c r="BN67">
        <f t="shared" si="35"/>
        <v>1</v>
      </c>
      <c r="BY67">
        <f t="shared" si="7"/>
        <v>1961</v>
      </c>
      <c r="BZ67">
        <f t="shared" si="17"/>
        <v>1961</v>
      </c>
      <c r="CA67">
        <f t="shared" si="18"/>
        <v>10</v>
      </c>
      <c r="CB67">
        <f t="shared" si="19"/>
        <v>9</v>
      </c>
      <c r="CC67">
        <f t="shared" si="20"/>
        <v>12</v>
      </c>
      <c r="CD67" t="str">
        <f t="shared" si="8"/>
        <v>9_1961</v>
      </c>
      <c r="CE67" t="str">
        <f t="shared" si="8"/>
        <v>12_1961</v>
      </c>
      <c r="CG67" s="3" t="str">
        <f t="shared" si="9"/>
        <v>10_1961</v>
      </c>
      <c r="CH67">
        <f t="shared" si="10"/>
        <v>0.06395774269192933</v>
      </c>
      <c r="CI67" s="2">
        <f t="shared" si="11"/>
        <v>0.03385660430861015</v>
      </c>
      <c r="CJ67" s="2">
        <v>1.0124957784532254</v>
      </c>
      <c r="CK67" s="2">
        <v>1.006709158000671</v>
      </c>
      <c r="CL67" s="2">
        <f t="shared" si="38"/>
        <v>-0.005786620452554292</v>
      </c>
      <c r="CM67">
        <f t="shared" si="36"/>
        <v>1</v>
      </c>
      <c r="CS67" s="2">
        <f t="shared" si="32"/>
        <v>0.035593889686274235</v>
      </c>
      <c r="CT67" s="2">
        <f t="shared" si="33"/>
        <v>0.03594360375241723</v>
      </c>
      <c r="CU67" s="8">
        <f t="shared" si="23"/>
        <v>1.7793914915286737</v>
      </c>
      <c r="CV67" s="8">
        <f t="shared" si="24"/>
        <v>0.929</v>
      </c>
      <c r="CW67">
        <f t="shared" si="25"/>
        <v>4</v>
      </c>
      <c r="CX67">
        <f t="shared" si="26"/>
        <v>1</v>
      </c>
      <c r="CY67" s="2">
        <f t="shared" si="27"/>
        <v>0.05806316634755157</v>
      </c>
      <c r="CZ67">
        <f t="shared" si="28"/>
        <v>0.004</v>
      </c>
      <c r="DA67">
        <f t="shared" si="29"/>
        <v>1</v>
      </c>
      <c r="DB67" s="3" t="str">
        <f t="shared" si="30"/>
        <v>10_1961</v>
      </c>
      <c r="DC67">
        <f t="shared" si="31"/>
        <v>1</v>
      </c>
    </row>
    <row r="68" spans="5:107" ht="18">
      <c r="E68" t="str">
        <f t="shared" si="0"/>
        <v>1_1972</v>
      </c>
      <c r="F68" s="3">
        <v>26299</v>
      </c>
      <c r="G68">
        <v>104.639999</v>
      </c>
      <c r="H68" s="4">
        <v>0</v>
      </c>
      <c r="I68">
        <f t="shared" si="21"/>
        <v>1</v>
      </c>
      <c r="J68">
        <f t="shared" si="22"/>
        <v>1.0526898186845723</v>
      </c>
      <c r="X68" s="3">
        <v>22647</v>
      </c>
      <c r="Y68">
        <v>3500.054</v>
      </c>
      <c r="Z68" s="2">
        <f t="shared" si="4"/>
        <v>0.07567337651122097</v>
      </c>
      <c r="AA68" s="2">
        <f t="shared" si="5"/>
        <v>0.07327550069306876</v>
      </c>
      <c r="AB68">
        <v>145.86</v>
      </c>
      <c r="AC68">
        <v>115.322</v>
      </c>
      <c r="AD68">
        <v>4.01</v>
      </c>
      <c r="AE68">
        <f t="shared" si="1"/>
        <v>-30.53800000000001</v>
      </c>
      <c r="AF68">
        <f t="shared" si="2"/>
        <v>261.182</v>
      </c>
      <c r="AG68" t="s">
        <v>92</v>
      </c>
      <c r="AH68" t="str">
        <f t="shared" si="3"/>
        <v>1_1962</v>
      </c>
      <c r="AI68" s="2">
        <f t="shared" si="12"/>
        <v>0.011715633819291638</v>
      </c>
      <c r="AJ68">
        <f t="shared" si="15"/>
        <v>4</v>
      </c>
      <c r="AK68">
        <f t="shared" si="16"/>
        <v>0</v>
      </c>
      <c r="AL68" s="6">
        <f t="shared" si="13"/>
        <v>22647</v>
      </c>
      <c r="AM68">
        <f t="shared" si="14"/>
        <v>4</v>
      </c>
      <c r="AN68" t="str">
        <f t="shared" si="6"/>
        <v>1_1962</v>
      </c>
      <c r="AO68">
        <v>0</v>
      </c>
      <c r="AP68">
        <v>353.2</v>
      </c>
      <c r="AQ68">
        <v>17.519</v>
      </c>
      <c r="AR68">
        <v>30.04</v>
      </c>
      <c r="AS68" s="2" t="e">
        <f t="shared" si="34"/>
        <v>#DIV/0!</v>
      </c>
      <c r="AT68" s="2">
        <f t="shared" si="34"/>
        <v>1.0632149307645997</v>
      </c>
      <c r="AU68" s="2">
        <f t="shared" si="34"/>
        <v>1.0126589595375721</v>
      </c>
      <c r="AV68" s="2">
        <f t="shared" si="34"/>
        <v>1.0067024128686326</v>
      </c>
      <c r="AW68" s="2" t="e">
        <f t="shared" si="37"/>
        <v>#DIV/0!</v>
      </c>
      <c r="AX68" s="2">
        <f t="shared" si="37"/>
        <v>0.03012011860001995</v>
      </c>
      <c r="AY68" s="2">
        <f t="shared" si="37"/>
        <v>-0.00043869331667312217</v>
      </c>
      <c r="AZ68" s="2">
        <f t="shared" si="37"/>
        <v>-0.0010286795683422945</v>
      </c>
      <c r="BN68">
        <f t="shared" si="35"/>
        <v>2</v>
      </c>
      <c r="BY68">
        <f t="shared" si="7"/>
        <v>1961</v>
      </c>
      <c r="BZ68">
        <f t="shared" si="17"/>
        <v>1962</v>
      </c>
      <c r="CA68">
        <f t="shared" si="18"/>
        <v>1</v>
      </c>
      <c r="CB68">
        <f t="shared" si="19"/>
        <v>12</v>
      </c>
      <c r="CC68">
        <f t="shared" si="20"/>
        <v>3</v>
      </c>
      <c r="CD68" t="str">
        <f t="shared" si="8"/>
        <v>12_1961</v>
      </c>
      <c r="CE68" t="str">
        <f t="shared" si="8"/>
        <v>3_1962</v>
      </c>
      <c r="CG68" s="3" t="str">
        <f t="shared" si="9"/>
        <v>1_1962</v>
      </c>
      <c r="CH68">
        <f t="shared" si="10"/>
        <v>0.07567337651122097</v>
      </c>
      <c r="CI68" s="2">
        <f t="shared" si="11"/>
        <v>0.011715633819291638</v>
      </c>
      <c r="CJ68" s="2">
        <v>1.006709158000671</v>
      </c>
      <c r="CK68" s="2">
        <v>1.011058981233244</v>
      </c>
      <c r="CL68" s="2">
        <f t="shared" si="38"/>
        <v>0.004349823232572936</v>
      </c>
      <c r="CM68">
        <f t="shared" si="36"/>
        <v>2</v>
      </c>
      <c r="CS68" s="2">
        <f t="shared" si="32"/>
        <v>0.03491305763966239</v>
      </c>
      <c r="CT68" s="2">
        <f t="shared" si="33"/>
        <v>0.03599538649097189</v>
      </c>
      <c r="CU68" s="8">
        <f t="shared" si="23"/>
        <v>2.1023076535155645</v>
      </c>
      <c r="CV68" s="8">
        <f t="shared" si="24"/>
        <v>0.97</v>
      </c>
      <c r="CW68">
        <f t="shared" si="25"/>
        <v>4</v>
      </c>
      <c r="CX68">
        <f t="shared" si="26"/>
        <v>1</v>
      </c>
      <c r="CY68" s="2">
        <f t="shared" si="27"/>
        <v>0.6745240165088915</v>
      </c>
      <c r="CZ68">
        <f t="shared" si="28"/>
        <v>0.179</v>
      </c>
      <c r="DA68">
        <f t="shared" si="29"/>
        <v>1</v>
      </c>
      <c r="DB68" s="3" t="str">
        <f t="shared" si="30"/>
        <v>1_1962</v>
      </c>
      <c r="DC68">
        <f t="shared" si="31"/>
        <v>1</v>
      </c>
    </row>
    <row r="69" spans="5:107" ht="18">
      <c r="E69" t="str">
        <f t="shared" si="0"/>
        <v>2_1972</v>
      </c>
      <c r="F69" s="3">
        <v>26330</v>
      </c>
      <c r="G69">
        <v>107.32</v>
      </c>
      <c r="H69" s="4">
        <v>0</v>
      </c>
      <c r="I69">
        <f t="shared" si="21"/>
        <v>1</v>
      </c>
      <c r="J69">
        <f t="shared" si="22"/>
        <v>1.071209341330075</v>
      </c>
      <c r="X69" s="3">
        <v>22737</v>
      </c>
      <c r="Y69">
        <v>3531.683</v>
      </c>
      <c r="Z69" s="2">
        <f t="shared" si="4"/>
        <v>0.06727713226025878</v>
      </c>
      <c r="AA69" s="2">
        <f t="shared" si="5"/>
        <v>0.03663980298382108</v>
      </c>
      <c r="AB69">
        <v>149.043</v>
      </c>
      <c r="AC69">
        <v>121.949</v>
      </c>
      <c r="AD69">
        <v>4.777</v>
      </c>
      <c r="AE69">
        <f t="shared" si="1"/>
        <v>-27.09400000000001</v>
      </c>
      <c r="AF69">
        <f t="shared" si="2"/>
        <v>270.992</v>
      </c>
      <c r="AG69" t="s">
        <v>92</v>
      </c>
      <c r="AH69" t="str">
        <f t="shared" si="3"/>
        <v>4_1962</v>
      </c>
      <c r="AI69" s="2">
        <f t="shared" si="12"/>
        <v>-0.008396244250962193</v>
      </c>
      <c r="AJ69">
        <f t="shared" si="15"/>
        <v>0</v>
      </c>
      <c r="AK69">
        <f t="shared" si="16"/>
        <v>-1</v>
      </c>
      <c r="AL69" s="6">
        <f t="shared" si="13"/>
        <v>22737</v>
      </c>
      <c r="AM69">
        <f t="shared" si="14"/>
        <v>-1</v>
      </c>
      <c r="AN69" t="str">
        <f t="shared" si="6"/>
        <v>4_1962</v>
      </c>
      <c r="AO69">
        <v>0</v>
      </c>
      <c r="AP69">
        <v>359</v>
      </c>
      <c r="AQ69">
        <v>17.593</v>
      </c>
      <c r="AR69">
        <v>30.21</v>
      </c>
      <c r="AS69" s="2" t="e">
        <f t="shared" si="34"/>
        <v>#DIV/0!</v>
      </c>
      <c r="AT69" s="2">
        <f t="shared" si="34"/>
        <v>1.063388625592417</v>
      </c>
      <c r="AU69" s="2">
        <f t="shared" si="34"/>
        <v>1.0142395941427418</v>
      </c>
      <c r="AV69" s="2">
        <f t="shared" si="34"/>
        <v>1.013418316001342</v>
      </c>
      <c r="AW69" s="2" t="e">
        <f t="shared" si="37"/>
        <v>#DIV/0!</v>
      </c>
      <c r="AX69" s="2">
        <f t="shared" si="37"/>
        <v>0.0001736948278172612</v>
      </c>
      <c r="AY69" s="2">
        <f t="shared" si="37"/>
        <v>0.0015806346051696618</v>
      </c>
      <c r="AZ69" s="2">
        <f t="shared" si="37"/>
        <v>0.006715903132709311</v>
      </c>
      <c r="BN69">
        <f t="shared" si="35"/>
        <v>3</v>
      </c>
      <c r="BY69">
        <f t="shared" si="7"/>
        <v>1962</v>
      </c>
      <c r="BZ69">
        <f t="shared" si="17"/>
        <v>1962</v>
      </c>
      <c r="CA69">
        <f t="shared" si="18"/>
        <v>4</v>
      </c>
      <c r="CB69">
        <f t="shared" si="19"/>
        <v>3</v>
      </c>
      <c r="CC69">
        <f t="shared" si="20"/>
        <v>6</v>
      </c>
      <c r="CD69" t="str">
        <f t="shared" si="8"/>
        <v>3_1962</v>
      </c>
      <c r="CE69" t="str">
        <f t="shared" si="8"/>
        <v>6_1962</v>
      </c>
      <c r="CG69" s="3" t="str">
        <f t="shared" si="9"/>
        <v>4_1962</v>
      </c>
      <c r="CH69">
        <f t="shared" si="10"/>
        <v>0.06727713226025878</v>
      </c>
      <c r="CI69" s="2">
        <f t="shared" si="11"/>
        <v>-0.008396244250962193</v>
      </c>
      <c r="CJ69" s="2">
        <v>1.011058981233244</v>
      </c>
      <c r="CK69" s="2">
        <v>1.0123994638069704</v>
      </c>
      <c r="CL69" s="2">
        <f t="shared" si="38"/>
        <v>0.0013404825737264314</v>
      </c>
      <c r="CM69">
        <f t="shared" si="36"/>
        <v>3</v>
      </c>
      <c r="CS69" s="2">
        <f t="shared" si="32"/>
        <v>0.03436256709573195</v>
      </c>
      <c r="CT69" s="2">
        <f t="shared" si="33"/>
        <v>0.03481459138192089</v>
      </c>
      <c r="CU69" s="8">
        <f t="shared" si="23"/>
        <v>1.9324406689775364</v>
      </c>
      <c r="CV69" s="8">
        <f t="shared" si="24"/>
        <v>0.962</v>
      </c>
      <c r="CW69">
        <f t="shared" si="25"/>
        <v>4</v>
      </c>
      <c r="CX69">
        <f t="shared" si="26"/>
        <v>1</v>
      </c>
      <c r="CY69" s="2">
        <f t="shared" si="27"/>
        <v>1.2411702656180632</v>
      </c>
      <c r="CZ69">
        <f t="shared" si="28"/>
        <v>0.787</v>
      </c>
      <c r="DA69">
        <f t="shared" si="29"/>
        <v>4</v>
      </c>
      <c r="DB69" s="3" t="str">
        <f t="shared" si="30"/>
        <v>4_1962</v>
      </c>
      <c r="DC69">
        <f t="shared" si="31"/>
        <v>1</v>
      </c>
    </row>
    <row r="70" spans="5:107" ht="18">
      <c r="E70" t="str">
        <f t="shared" si="0"/>
        <v>3_1972</v>
      </c>
      <c r="F70" s="3">
        <v>26359</v>
      </c>
      <c r="G70">
        <v>109.529999</v>
      </c>
      <c r="H70" s="4">
        <v>0</v>
      </c>
      <c r="I70">
        <f t="shared" si="21"/>
        <v>1</v>
      </c>
      <c r="J70">
        <f t="shared" si="22"/>
        <v>1.0850194362664722</v>
      </c>
      <c r="X70" s="3">
        <v>22828</v>
      </c>
      <c r="Y70">
        <v>3575.07</v>
      </c>
      <c r="Z70" s="2">
        <f t="shared" si="4"/>
        <v>0.06003977369261104</v>
      </c>
      <c r="AA70" s="2">
        <f t="shared" si="5"/>
        <v>0.0500532887136349</v>
      </c>
      <c r="AB70">
        <v>150.933</v>
      </c>
      <c r="AC70">
        <v>121.735</v>
      </c>
      <c r="AD70">
        <v>4.482</v>
      </c>
      <c r="AE70">
        <f t="shared" si="1"/>
        <v>-29.197999999999993</v>
      </c>
      <c r="AF70">
        <f t="shared" si="2"/>
        <v>272.668</v>
      </c>
      <c r="AG70" t="s">
        <v>92</v>
      </c>
      <c r="AH70" t="str">
        <f t="shared" si="3"/>
        <v>7_1962</v>
      </c>
      <c r="AI70" s="2">
        <f t="shared" si="12"/>
        <v>-0.007237358567647734</v>
      </c>
      <c r="AJ70">
        <f t="shared" si="15"/>
        <v>0</v>
      </c>
      <c r="AK70">
        <f t="shared" si="16"/>
        <v>-2</v>
      </c>
      <c r="AL70" s="6">
        <f t="shared" si="13"/>
        <v>22828</v>
      </c>
      <c r="AM70">
        <f t="shared" si="14"/>
        <v>-2</v>
      </c>
      <c r="AN70" t="str">
        <f t="shared" si="6"/>
        <v>7_1962</v>
      </c>
      <c r="AO70">
        <v>0</v>
      </c>
      <c r="AP70">
        <v>361.4</v>
      </c>
      <c r="AQ70">
        <v>17.664</v>
      </c>
      <c r="AR70">
        <v>30.22</v>
      </c>
      <c r="AS70" s="2" t="e">
        <f t="shared" si="34"/>
        <v>#DIV/0!</v>
      </c>
      <c r="AT70" s="2">
        <f t="shared" si="34"/>
        <v>1.0610687022900762</v>
      </c>
      <c r="AU70" s="2">
        <f t="shared" si="34"/>
        <v>1.0138904832969808</v>
      </c>
      <c r="AV70" s="2">
        <f t="shared" si="34"/>
        <v>1.0100267379679144</v>
      </c>
      <c r="AW70" s="2" t="e">
        <f t="shared" si="37"/>
        <v>#DIV/0!</v>
      </c>
      <c r="AX70" s="2">
        <f t="shared" si="37"/>
        <v>-0.002319923302340765</v>
      </c>
      <c r="AY70" s="2">
        <f t="shared" si="37"/>
        <v>-0.0003491108457609471</v>
      </c>
      <c r="AZ70" s="2">
        <f t="shared" si="37"/>
        <v>-0.003391578033427489</v>
      </c>
      <c r="BN70">
        <f t="shared" si="35"/>
        <v>3</v>
      </c>
      <c r="BY70">
        <f t="shared" si="7"/>
        <v>1962</v>
      </c>
      <c r="BZ70">
        <f t="shared" si="17"/>
        <v>1962</v>
      </c>
      <c r="CA70">
        <f t="shared" si="18"/>
        <v>7</v>
      </c>
      <c r="CB70">
        <f t="shared" si="19"/>
        <v>6</v>
      </c>
      <c r="CC70">
        <f t="shared" si="20"/>
        <v>9</v>
      </c>
      <c r="CD70" t="str">
        <f t="shared" si="8"/>
        <v>6_1962</v>
      </c>
      <c r="CE70" t="str">
        <f t="shared" si="8"/>
        <v>9_1962</v>
      </c>
      <c r="CG70" s="3" t="str">
        <f t="shared" si="9"/>
        <v>7_1962</v>
      </c>
      <c r="CH70">
        <f t="shared" si="10"/>
        <v>0.06003977369261104</v>
      </c>
      <c r="CI70" s="2">
        <f t="shared" si="11"/>
        <v>-0.007237358567647734</v>
      </c>
      <c r="CJ70" s="2">
        <v>1.0123994638069704</v>
      </c>
      <c r="CK70" s="2">
        <v>1.0146764509673116</v>
      </c>
      <c r="CL70" s="2">
        <f t="shared" si="38"/>
        <v>0.002276987160341193</v>
      </c>
      <c r="CM70">
        <f t="shared" si="36"/>
        <v>3</v>
      </c>
      <c r="CS70" s="2">
        <f t="shared" si="32"/>
        <v>0.034078313654687005</v>
      </c>
      <c r="CT70" s="2">
        <f t="shared" si="33"/>
        <v>0.03585098469795933</v>
      </c>
      <c r="CU70" s="8">
        <f t="shared" si="23"/>
        <v>1.674703615491726</v>
      </c>
      <c r="CV70" s="8">
        <f t="shared" si="24"/>
        <v>0.9</v>
      </c>
      <c r="CW70">
        <f t="shared" si="25"/>
        <v>4</v>
      </c>
      <c r="CX70">
        <f t="shared" si="26"/>
        <v>1</v>
      </c>
      <c r="CY70" s="2">
        <f t="shared" si="27"/>
        <v>1.2018733551845702</v>
      </c>
      <c r="CZ70">
        <f t="shared" si="28"/>
        <v>0.745</v>
      </c>
      <c r="DA70">
        <f t="shared" si="29"/>
        <v>3</v>
      </c>
      <c r="DB70" s="3" t="str">
        <f t="shared" si="30"/>
        <v>7_1962</v>
      </c>
      <c r="DC70">
        <f t="shared" si="31"/>
        <v>1</v>
      </c>
    </row>
    <row r="71" spans="5:107" ht="18">
      <c r="E71" t="str">
        <f t="shared" si="0"/>
        <v>4_1972</v>
      </c>
      <c r="F71" s="3">
        <v>26390</v>
      </c>
      <c r="G71">
        <v>106.25</v>
      </c>
      <c r="H71" s="4">
        <v>0</v>
      </c>
      <c r="I71">
        <f t="shared" si="21"/>
        <v>0.970053875377101</v>
      </c>
      <c r="J71">
        <f t="shared" si="22"/>
        <v>1.0499098390543307</v>
      </c>
      <c r="X71" s="3">
        <v>22920</v>
      </c>
      <c r="Y71">
        <v>3586.827</v>
      </c>
      <c r="Z71" s="2">
        <f t="shared" si="4"/>
        <v>0.04307008332458495</v>
      </c>
      <c r="AA71" s="2">
        <f t="shared" si="5"/>
        <v>0.013219459740214212</v>
      </c>
      <c r="AB71">
        <v>152.778</v>
      </c>
      <c r="AC71">
        <v>117.798</v>
      </c>
      <c r="AD71">
        <v>3.133</v>
      </c>
      <c r="AE71">
        <f t="shared" si="1"/>
        <v>-34.97999999999999</v>
      </c>
      <c r="AF71">
        <f t="shared" si="2"/>
        <v>270.576</v>
      </c>
      <c r="AG71" t="s">
        <v>92</v>
      </c>
      <c r="AH71" t="str">
        <f t="shared" si="3"/>
        <v>10_1962</v>
      </c>
      <c r="AI71" s="2">
        <f t="shared" si="12"/>
        <v>-0.01696969036802609</v>
      </c>
      <c r="AJ71">
        <f t="shared" si="15"/>
        <v>0</v>
      </c>
      <c r="AK71">
        <f t="shared" si="16"/>
        <v>-3</v>
      </c>
      <c r="AL71" s="6">
        <f t="shared" si="13"/>
        <v>22920</v>
      </c>
      <c r="AM71">
        <f t="shared" si="14"/>
        <v>-3</v>
      </c>
      <c r="AN71" t="str">
        <f t="shared" si="6"/>
        <v>10_1962</v>
      </c>
      <c r="AO71">
        <v>0</v>
      </c>
      <c r="AP71">
        <v>366.5</v>
      </c>
      <c r="AQ71">
        <v>17.701</v>
      </c>
      <c r="AR71">
        <v>30.38</v>
      </c>
      <c r="AS71" s="2" t="e">
        <f t="shared" si="34"/>
        <v>#DIV/0!</v>
      </c>
      <c r="AT71" s="2">
        <f t="shared" si="34"/>
        <v>1.0577200577200576</v>
      </c>
      <c r="AU71" s="2">
        <f t="shared" si="34"/>
        <v>1.0125850923860191</v>
      </c>
      <c r="AV71" s="2">
        <f t="shared" si="34"/>
        <v>1.0133422281521014</v>
      </c>
      <c r="AW71" s="2" t="e">
        <f t="shared" si="37"/>
        <v>#DIV/0!</v>
      </c>
      <c r="AX71" s="2">
        <f t="shared" si="37"/>
        <v>-0.0033486445700185996</v>
      </c>
      <c r="AY71" s="2">
        <f t="shared" si="37"/>
        <v>-0.0013053909109617123</v>
      </c>
      <c r="AZ71" s="2">
        <f t="shared" si="37"/>
        <v>0.0033154901841869755</v>
      </c>
      <c r="BN71">
        <f t="shared" si="35"/>
        <v>4</v>
      </c>
      <c r="BY71">
        <f t="shared" si="7"/>
        <v>1962</v>
      </c>
      <c r="BZ71">
        <f t="shared" si="17"/>
        <v>1962</v>
      </c>
      <c r="CA71">
        <f t="shared" si="18"/>
        <v>10</v>
      </c>
      <c r="CB71">
        <f t="shared" si="19"/>
        <v>9</v>
      </c>
      <c r="CC71">
        <f t="shared" si="20"/>
        <v>12</v>
      </c>
      <c r="CD71" t="str">
        <f t="shared" si="8"/>
        <v>9_1962</v>
      </c>
      <c r="CE71" t="str">
        <f t="shared" si="8"/>
        <v>12_1962</v>
      </c>
      <c r="CG71" s="3" t="str">
        <f t="shared" si="9"/>
        <v>10_1962</v>
      </c>
      <c r="CH71">
        <f t="shared" si="10"/>
        <v>0.04307008332458495</v>
      </c>
      <c r="CI71" s="2">
        <f t="shared" si="11"/>
        <v>-0.01696969036802609</v>
      </c>
      <c r="CJ71" s="2">
        <v>1.0146764509673116</v>
      </c>
      <c r="CK71" s="2">
        <v>1.012329223592136</v>
      </c>
      <c r="CL71" s="2">
        <f t="shared" si="38"/>
        <v>-0.0023472273751756756</v>
      </c>
      <c r="CM71">
        <f t="shared" si="36"/>
        <v>4</v>
      </c>
      <c r="CS71" s="2">
        <f t="shared" si="32"/>
        <v>0.03381368284449385</v>
      </c>
      <c r="CT71" s="2">
        <f t="shared" si="33"/>
        <v>0.03509037056847619</v>
      </c>
      <c r="CU71" s="8">
        <f t="shared" si="23"/>
        <v>1.22740463058197</v>
      </c>
      <c r="CV71" s="8">
        <f t="shared" si="24"/>
        <v>0.666</v>
      </c>
      <c r="CW71">
        <f t="shared" si="25"/>
        <v>3</v>
      </c>
      <c r="CX71">
        <f t="shared" si="26"/>
        <v>1</v>
      </c>
      <c r="CY71" s="2">
        <f t="shared" si="27"/>
        <v>1.48359963411931</v>
      </c>
      <c r="CZ71">
        <f t="shared" si="28"/>
        <v>0.945</v>
      </c>
      <c r="DA71">
        <f t="shared" si="29"/>
        <v>4</v>
      </c>
      <c r="DB71" s="3" t="str">
        <f t="shared" si="30"/>
        <v>10_1962</v>
      </c>
      <c r="DC71">
        <f t="shared" si="31"/>
        <v>1</v>
      </c>
    </row>
    <row r="72" spans="5:107" ht="18">
      <c r="E72" t="str">
        <f t="shared" si="0"/>
        <v>5_1972</v>
      </c>
      <c r="F72" s="3">
        <v>26420</v>
      </c>
      <c r="G72">
        <v>109.690002</v>
      </c>
      <c r="H72" s="4">
        <v>0</v>
      </c>
      <c r="I72">
        <f t="shared" si="21"/>
        <v>1</v>
      </c>
      <c r="J72">
        <f t="shared" si="22"/>
        <v>1.0762098928809383</v>
      </c>
      <c r="X72" s="3">
        <v>23012</v>
      </c>
      <c r="Y72">
        <v>3625.981</v>
      </c>
      <c r="Z72" s="2">
        <f t="shared" si="4"/>
        <v>0.03597858775893181</v>
      </c>
      <c r="AA72" s="2">
        <f t="shared" si="5"/>
        <v>0.044384397849097645</v>
      </c>
      <c r="AB72">
        <v>149.242</v>
      </c>
      <c r="AC72">
        <v>119.586</v>
      </c>
      <c r="AD72">
        <v>3.976</v>
      </c>
      <c r="AE72">
        <f t="shared" si="1"/>
        <v>-29.65599999999999</v>
      </c>
      <c r="AF72">
        <f t="shared" si="2"/>
        <v>268.828</v>
      </c>
      <c r="AG72" t="s">
        <v>92</v>
      </c>
      <c r="AH72" t="str">
        <f t="shared" si="3"/>
        <v>1_1963</v>
      </c>
      <c r="AI72" s="2">
        <f t="shared" si="12"/>
        <v>-0.007091495565653139</v>
      </c>
      <c r="AJ72">
        <f t="shared" si="15"/>
        <v>0</v>
      </c>
      <c r="AK72">
        <f t="shared" si="16"/>
        <v>-4</v>
      </c>
      <c r="AL72" s="6">
        <f t="shared" si="13"/>
        <v>23012</v>
      </c>
      <c r="AM72">
        <f t="shared" si="14"/>
        <v>-4</v>
      </c>
      <c r="AN72" t="str">
        <f t="shared" si="6"/>
        <v>1_1963</v>
      </c>
      <c r="AO72">
        <v>0</v>
      </c>
      <c r="AP72">
        <v>374.4</v>
      </c>
      <c r="AQ72">
        <v>17.753</v>
      </c>
      <c r="AR72">
        <v>30.44</v>
      </c>
      <c r="AS72" s="2" t="e">
        <f t="shared" si="34"/>
        <v>#DIV/0!</v>
      </c>
      <c r="AT72" s="2">
        <f t="shared" si="34"/>
        <v>1.0600226500566252</v>
      </c>
      <c r="AU72" s="2">
        <f t="shared" si="34"/>
        <v>1.0133569267652265</v>
      </c>
      <c r="AV72" s="2">
        <f t="shared" si="34"/>
        <v>1.0133155792276964</v>
      </c>
      <c r="AW72" s="2" t="e">
        <f t="shared" si="37"/>
        <v>#DIV/0!</v>
      </c>
      <c r="AX72" s="2">
        <f t="shared" si="37"/>
        <v>0.0023025923365675993</v>
      </c>
      <c r="AY72" s="2">
        <f t="shared" si="37"/>
        <v>0.000771834379207359</v>
      </c>
      <c r="AZ72" s="2">
        <f t="shared" si="37"/>
        <v>-2.6648924404959473E-05</v>
      </c>
      <c r="BN72">
        <f t="shared" si="35"/>
        <v>4</v>
      </c>
      <c r="BY72">
        <f t="shared" si="7"/>
        <v>1962</v>
      </c>
      <c r="BZ72">
        <f t="shared" si="17"/>
        <v>1963</v>
      </c>
      <c r="CA72">
        <f t="shared" si="18"/>
        <v>1</v>
      </c>
      <c r="CB72">
        <f t="shared" si="19"/>
        <v>12</v>
      </c>
      <c r="CC72">
        <f t="shared" si="20"/>
        <v>3</v>
      </c>
      <c r="CD72" t="str">
        <f t="shared" si="8"/>
        <v>12_1962</v>
      </c>
      <c r="CE72" t="str">
        <f t="shared" si="8"/>
        <v>3_1963</v>
      </c>
      <c r="CG72" s="3" t="str">
        <f t="shared" si="9"/>
        <v>1_1963</v>
      </c>
      <c r="CH72">
        <f t="shared" si="10"/>
        <v>0.03597858775893181</v>
      </c>
      <c r="CI72" s="2">
        <f t="shared" si="11"/>
        <v>-0.007091495565653139</v>
      </c>
      <c r="CJ72" s="2">
        <v>1.012329223592136</v>
      </c>
      <c r="CK72" s="2">
        <v>1.0112694729864102</v>
      </c>
      <c r="CL72" s="2">
        <f t="shared" si="38"/>
        <v>-0.0010597506057257178</v>
      </c>
      <c r="CM72">
        <f t="shared" si="36"/>
        <v>4</v>
      </c>
      <c r="CS72" s="2">
        <f t="shared" si="32"/>
        <v>0.03345637446449288</v>
      </c>
      <c r="CT72" s="2">
        <f t="shared" si="33"/>
        <v>0.035991845977443315</v>
      </c>
      <c r="CU72" s="8">
        <f t="shared" si="23"/>
        <v>0.9996316327170378</v>
      </c>
      <c r="CV72" s="8">
        <f t="shared" si="24"/>
        <v>0.508</v>
      </c>
      <c r="CW72">
        <f t="shared" si="25"/>
        <v>3</v>
      </c>
      <c r="CX72">
        <f t="shared" si="26"/>
        <v>0</v>
      </c>
      <c r="CY72" s="2">
        <f t="shared" si="27"/>
        <v>1.1970306154926729</v>
      </c>
      <c r="CZ72">
        <f t="shared" si="28"/>
        <v>0.737</v>
      </c>
      <c r="DA72">
        <f t="shared" si="29"/>
        <v>3</v>
      </c>
      <c r="DB72" s="3" t="str">
        <f t="shared" si="30"/>
        <v>1_1963</v>
      </c>
      <c r="DC72">
        <f t="shared" si="31"/>
        <v>1</v>
      </c>
    </row>
    <row r="73" spans="5:107" ht="18">
      <c r="E73" t="str">
        <f aca="true" t="shared" si="39" ref="E73:E136">MONTH(F73)&amp;"_"&amp;YEAR(F73)</f>
        <v>6_1972</v>
      </c>
      <c r="F73" s="3">
        <v>26451</v>
      </c>
      <c r="G73">
        <v>109.040001</v>
      </c>
      <c r="H73" s="4">
        <v>0</v>
      </c>
      <c r="I73">
        <f t="shared" si="21"/>
        <v>0.9940742001262795</v>
      </c>
      <c r="J73">
        <f t="shared" si="22"/>
        <v>1.061793528870152</v>
      </c>
      <c r="X73" s="3">
        <v>23102</v>
      </c>
      <c r="Y73">
        <v>3666.669</v>
      </c>
      <c r="Z73" s="2">
        <f t="shared" si="4"/>
        <v>0.0382214372014702</v>
      </c>
      <c r="AA73" s="2">
        <f t="shared" si="5"/>
        <v>0.04564612149886016</v>
      </c>
      <c r="AB73">
        <v>152.755</v>
      </c>
      <c r="AC73">
        <v>129.146</v>
      </c>
      <c r="AD73">
        <v>5.558</v>
      </c>
      <c r="AE73">
        <f aca="true" t="shared" si="40" ref="AE73:AE136">AC73-AB73</f>
        <v>-23.60900000000001</v>
      </c>
      <c r="AF73">
        <f aca="true" t="shared" si="41" ref="AF73:AF136">AB73+AC73</f>
        <v>281.90099999999995</v>
      </c>
      <c r="AG73" t="s">
        <v>92</v>
      </c>
      <c r="AH73" t="str">
        <f aca="true" t="shared" si="42" ref="AH73:AH136">MONTH(X73)&amp;"_"&amp;YEAR(X73)</f>
        <v>4_1963</v>
      </c>
      <c r="AI73" s="2">
        <f t="shared" si="12"/>
        <v>0.002242849442538386</v>
      </c>
      <c r="AJ73">
        <f t="shared" si="15"/>
        <v>1</v>
      </c>
      <c r="AK73">
        <f t="shared" si="16"/>
        <v>0</v>
      </c>
      <c r="AL73" s="6">
        <f t="shared" si="13"/>
        <v>23102</v>
      </c>
      <c r="AM73">
        <f t="shared" si="14"/>
        <v>1</v>
      </c>
      <c r="AN73" t="str">
        <f t="shared" si="6"/>
        <v>4_1963</v>
      </c>
      <c r="AO73">
        <v>0</v>
      </c>
      <c r="AP73">
        <v>376.4</v>
      </c>
      <c r="AQ73">
        <v>17.805</v>
      </c>
      <c r="AR73">
        <v>30.48</v>
      </c>
      <c r="AS73" s="2" t="e">
        <f t="shared" si="34"/>
        <v>#DIV/0!</v>
      </c>
      <c r="AT73" s="2">
        <f t="shared" si="34"/>
        <v>1.0484679665738161</v>
      </c>
      <c r="AU73" s="2">
        <f t="shared" si="34"/>
        <v>1.012050247257432</v>
      </c>
      <c r="AV73" s="2">
        <f t="shared" si="34"/>
        <v>1.0089374379344587</v>
      </c>
      <c r="AW73" s="2" t="e">
        <f t="shared" si="37"/>
        <v>#DIV/0!</v>
      </c>
      <c r="AX73" s="2">
        <f t="shared" si="37"/>
        <v>-0.01155468348280908</v>
      </c>
      <c r="AY73" s="2">
        <f t="shared" si="37"/>
        <v>-0.001306679507794506</v>
      </c>
      <c r="AZ73" s="2">
        <f t="shared" si="37"/>
        <v>-0.0043781412932377695</v>
      </c>
      <c r="BN73">
        <f t="shared" si="35"/>
        <v>2</v>
      </c>
      <c r="BY73">
        <f t="shared" si="7"/>
        <v>1963</v>
      </c>
      <c r="BZ73">
        <f t="shared" si="17"/>
        <v>1963</v>
      </c>
      <c r="CA73">
        <f t="shared" si="18"/>
        <v>4</v>
      </c>
      <c r="CB73">
        <f t="shared" si="19"/>
        <v>3</v>
      </c>
      <c r="CC73">
        <f t="shared" si="20"/>
        <v>6</v>
      </c>
      <c r="CD73" t="str">
        <f t="shared" si="8"/>
        <v>3_1963</v>
      </c>
      <c r="CE73" t="str">
        <f t="shared" si="8"/>
        <v>6_1963</v>
      </c>
      <c r="CG73" s="3" t="str">
        <f t="shared" si="9"/>
        <v>4_1963</v>
      </c>
      <c r="CH73">
        <f t="shared" si="10"/>
        <v>0.0382214372014702</v>
      </c>
      <c r="CI73" s="2">
        <f t="shared" si="11"/>
        <v>0.002242849442538386</v>
      </c>
      <c r="CJ73" s="2">
        <v>1.0112694729864102</v>
      </c>
      <c r="CK73" s="2">
        <v>1.0132406487917907</v>
      </c>
      <c r="CL73" s="2">
        <f t="shared" si="38"/>
        <v>0.0019711758053804207</v>
      </c>
      <c r="CM73">
        <f t="shared" si="36"/>
        <v>2</v>
      </c>
      <c r="CS73" s="2">
        <f t="shared" si="32"/>
        <v>0.03350654365121713</v>
      </c>
      <c r="CT73" s="2">
        <f t="shared" si="33"/>
        <v>0.036402798320037455</v>
      </c>
      <c r="CU73" s="8">
        <f t="shared" si="23"/>
        <v>1.0499587659565088</v>
      </c>
      <c r="CV73" s="8">
        <f t="shared" si="24"/>
        <v>0.525</v>
      </c>
      <c r="CW73">
        <f t="shared" si="25"/>
        <v>3</v>
      </c>
      <c r="CX73">
        <f t="shared" si="26"/>
        <v>1</v>
      </c>
      <c r="CY73" s="2">
        <f t="shared" si="27"/>
        <v>0.9383879936146602</v>
      </c>
      <c r="CZ73">
        <f t="shared" si="28"/>
        <v>0.383</v>
      </c>
      <c r="DA73">
        <f t="shared" si="29"/>
        <v>2</v>
      </c>
      <c r="DB73" s="3" t="str">
        <f t="shared" si="30"/>
        <v>4_1963</v>
      </c>
      <c r="DC73">
        <f t="shared" si="31"/>
        <v>1</v>
      </c>
    </row>
    <row r="74" spans="5:107" ht="18">
      <c r="E74" t="str">
        <f t="shared" si="39"/>
        <v>7_1972</v>
      </c>
      <c r="F74" s="3">
        <v>26481</v>
      </c>
      <c r="G74">
        <v>110.139999</v>
      </c>
      <c r="H74" s="4">
        <v>0</v>
      </c>
      <c r="I74">
        <f t="shared" si="21"/>
        <v>1</v>
      </c>
      <c r="J74">
        <f t="shared" si="22"/>
        <v>1.0587160898403247</v>
      </c>
      <c r="X74" s="3">
        <v>23193</v>
      </c>
      <c r="Y74">
        <v>3747.278</v>
      </c>
      <c r="Z74" s="2">
        <f t="shared" si="4"/>
        <v>0.04816912675835705</v>
      </c>
      <c r="AA74" s="2">
        <f t="shared" si="5"/>
        <v>0.0908796149689417</v>
      </c>
      <c r="AB74">
        <v>156.634</v>
      </c>
      <c r="AC74">
        <v>128.5</v>
      </c>
      <c r="AD74">
        <v>4.511</v>
      </c>
      <c r="AE74">
        <f t="shared" si="40"/>
        <v>-28.133999999999986</v>
      </c>
      <c r="AF74">
        <f t="shared" si="41"/>
        <v>285.134</v>
      </c>
      <c r="AG74" t="s">
        <v>92</v>
      </c>
      <c r="AH74" t="str">
        <f t="shared" si="42"/>
        <v>7_1963</v>
      </c>
      <c r="AI74" s="2">
        <f t="shared" si="12"/>
        <v>0.009947689556886852</v>
      </c>
      <c r="AJ74">
        <f t="shared" si="15"/>
        <v>2</v>
      </c>
      <c r="AK74">
        <f t="shared" si="16"/>
        <v>0</v>
      </c>
      <c r="AL74" s="6">
        <f t="shared" si="13"/>
        <v>23193</v>
      </c>
      <c r="AM74">
        <f t="shared" si="14"/>
        <v>2</v>
      </c>
      <c r="AN74" t="str">
        <f t="shared" si="6"/>
        <v>7_1963</v>
      </c>
      <c r="AO74">
        <v>0</v>
      </c>
      <c r="AP74">
        <v>384.4</v>
      </c>
      <c r="AQ74">
        <v>17.884</v>
      </c>
      <c r="AR74">
        <v>30.69</v>
      </c>
      <c r="AS74" s="2" t="e">
        <f t="shared" si="34"/>
        <v>#DIV/0!</v>
      </c>
      <c r="AT74" s="2">
        <f t="shared" si="34"/>
        <v>1.0636413945766463</v>
      </c>
      <c r="AU74" s="2">
        <f t="shared" si="34"/>
        <v>1.0124547101449275</v>
      </c>
      <c r="AV74" s="2">
        <f t="shared" si="34"/>
        <v>1.0155526141628062</v>
      </c>
      <c r="AW74" s="2" t="e">
        <f t="shared" si="37"/>
        <v>#DIV/0!</v>
      </c>
      <c r="AX74" s="2">
        <f t="shared" si="37"/>
        <v>0.01517342800283017</v>
      </c>
      <c r="AY74" s="2">
        <f t="shared" si="37"/>
        <v>0.00040446288749551584</v>
      </c>
      <c r="AZ74" s="2">
        <f t="shared" si="37"/>
        <v>0.006615176228347508</v>
      </c>
      <c r="BN74">
        <f t="shared" si="35"/>
        <v>1</v>
      </c>
      <c r="BY74">
        <f t="shared" si="7"/>
        <v>1963</v>
      </c>
      <c r="BZ74">
        <f t="shared" si="17"/>
        <v>1963</v>
      </c>
      <c r="CA74">
        <f t="shared" si="18"/>
        <v>7</v>
      </c>
      <c r="CB74">
        <f t="shared" si="19"/>
        <v>6</v>
      </c>
      <c r="CC74">
        <f t="shared" si="20"/>
        <v>9</v>
      </c>
      <c r="CD74" t="str">
        <f t="shared" si="8"/>
        <v>6_1963</v>
      </c>
      <c r="CE74" t="str">
        <f t="shared" si="8"/>
        <v>9_1963</v>
      </c>
      <c r="CG74" s="3" t="str">
        <f t="shared" si="9"/>
        <v>7_1963</v>
      </c>
      <c r="CH74">
        <f t="shared" si="10"/>
        <v>0.04816912675835705</v>
      </c>
      <c r="CI74" s="2">
        <f t="shared" si="11"/>
        <v>0.009947689556886852</v>
      </c>
      <c r="CJ74" s="2">
        <v>1.0132406487917907</v>
      </c>
      <c r="CK74" s="2">
        <v>1.0098619329388558</v>
      </c>
      <c r="CL74" s="2">
        <f t="shared" si="38"/>
        <v>-0.0033787158529348105</v>
      </c>
      <c r="CM74">
        <f t="shared" si="36"/>
        <v>1</v>
      </c>
      <c r="CS74" s="2">
        <f t="shared" si="32"/>
        <v>0.034091733695411346</v>
      </c>
      <c r="CT74" s="2">
        <f t="shared" si="33"/>
        <v>0.03530809448858552</v>
      </c>
      <c r="CU74" s="8">
        <f t="shared" si="23"/>
        <v>1.364251666821875</v>
      </c>
      <c r="CV74" s="8">
        <f t="shared" si="24"/>
        <v>0.783</v>
      </c>
      <c r="CW74">
        <f t="shared" si="25"/>
        <v>4</v>
      </c>
      <c r="CX74">
        <f t="shared" si="26"/>
        <v>1</v>
      </c>
      <c r="CY74" s="2">
        <f t="shared" si="27"/>
        <v>0.7182603677436412</v>
      </c>
      <c r="CZ74">
        <f t="shared" si="28"/>
        <v>0.204</v>
      </c>
      <c r="DA74">
        <f t="shared" si="29"/>
        <v>1</v>
      </c>
      <c r="DB74" s="3" t="str">
        <f t="shared" si="30"/>
        <v>7_1963</v>
      </c>
      <c r="DC74">
        <f t="shared" si="31"/>
        <v>1</v>
      </c>
    </row>
    <row r="75" spans="5:107" ht="18">
      <c r="E75" t="str">
        <f t="shared" si="39"/>
        <v>8_1972</v>
      </c>
      <c r="F75" s="3">
        <v>26512</v>
      </c>
      <c r="G75">
        <v>111.089996</v>
      </c>
      <c r="H75" s="4">
        <v>0</v>
      </c>
      <c r="I75">
        <f t="shared" si="21"/>
        <v>1</v>
      </c>
      <c r="J75">
        <f t="shared" si="22"/>
        <v>1.057848848196797</v>
      </c>
      <c r="X75" s="3">
        <v>23285</v>
      </c>
      <c r="Y75">
        <v>3771.845</v>
      </c>
      <c r="Z75" s="2">
        <f t="shared" si="4"/>
        <v>0.05158263835975352</v>
      </c>
      <c r="AA75" s="2">
        <f t="shared" si="5"/>
        <v>0.0264828475420138</v>
      </c>
      <c r="AB75">
        <v>156.12</v>
      </c>
      <c r="AC75">
        <v>133.522</v>
      </c>
      <c r="AD75">
        <v>5.711</v>
      </c>
      <c r="AE75">
        <f t="shared" si="40"/>
        <v>-22.598000000000013</v>
      </c>
      <c r="AF75">
        <f t="shared" si="41"/>
        <v>289.642</v>
      </c>
      <c r="AG75" t="s">
        <v>92</v>
      </c>
      <c r="AH75" t="str">
        <f t="shared" si="42"/>
        <v>10_1963</v>
      </c>
      <c r="AI75" s="2">
        <f t="shared" si="12"/>
        <v>0.0034135116013964684</v>
      </c>
      <c r="AJ75">
        <f t="shared" si="15"/>
        <v>3</v>
      </c>
      <c r="AK75">
        <f t="shared" si="16"/>
        <v>0</v>
      </c>
      <c r="AL75" s="6">
        <f t="shared" si="13"/>
        <v>23285</v>
      </c>
      <c r="AM75">
        <f t="shared" si="14"/>
        <v>3</v>
      </c>
      <c r="AN75" t="str">
        <f t="shared" si="6"/>
        <v>10_1963</v>
      </c>
      <c r="AO75">
        <v>0</v>
      </c>
      <c r="AP75">
        <v>386</v>
      </c>
      <c r="AQ75">
        <v>17.972</v>
      </c>
      <c r="AR75">
        <v>30.75</v>
      </c>
      <c r="AS75" s="2" t="e">
        <f t="shared" si="34"/>
        <v>#DIV/0!</v>
      </c>
      <c r="AT75" s="2">
        <f t="shared" si="34"/>
        <v>1.053206002728513</v>
      </c>
      <c r="AU75" s="2">
        <f t="shared" si="34"/>
        <v>1.0153098694988985</v>
      </c>
      <c r="AV75" s="2">
        <f t="shared" si="34"/>
        <v>1.0121790651744569</v>
      </c>
      <c r="AW75" s="2" t="e">
        <f t="shared" si="37"/>
        <v>#DIV/0!</v>
      </c>
      <c r="AX75" s="2">
        <f t="shared" si="37"/>
        <v>-0.010435391848133246</v>
      </c>
      <c r="AY75" s="2">
        <f t="shared" si="37"/>
        <v>0.0028551593539709597</v>
      </c>
      <c r="AZ75" s="2">
        <f t="shared" si="37"/>
        <v>-0.0033735489883492953</v>
      </c>
      <c r="BN75">
        <f t="shared" si="35"/>
        <v>2</v>
      </c>
      <c r="BY75">
        <f t="shared" si="7"/>
        <v>1963</v>
      </c>
      <c r="BZ75">
        <f t="shared" si="17"/>
        <v>1963</v>
      </c>
      <c r="CA75">
        <f t="shared" si="18"/>
        <v>10</v>
      </c>
      <c r="CB75">
        <f t="shared" si="19"/>
        <v>9</v>
      </c>
      <c r="CC75">
        <f t="shared" si="20"/>
        <v>12</v>
      </c>
      <c r="CD75" t="str">
        <f t="shared" si="8"/>
        <v>9_1963</v>
      </c>
      <c r="CE75" t="str">
        <f t="shared" si="8"/>
        <v>12_1963</v>
      </c>
      <c r="CG75" s="3" t="str">
        <f t="shared" si="9"/>
        <v>10_1963</v>
      </c>
      <c r="CH75">
        <f t="shared" si="10"/>
        <v>0.05158263835975352</v>
      </c>
      <c r="CI75" s="2">
        <f t="shared" si="11"/>
        <v>0.0034135116013964684</v>
      </c>
      <c r="CJ75" s="2">
        <v>1.0098619329388558</v>
      </c>
      <c r="CK75" s="2">
        <v>1.0164581961816985</v>
      </c>
      <c r="CL75" s="2">
        <f t="shared" si="38"/>
        <v>0.0065962632428426815</v>
      </c>
      <c r="CM75">
        <f t="shared" si="36"/>
        <v>2</v>
      </c>
      <c r="CS75" s="2">
        <f t="shared" si="32"/>
        <v>0.03404410145879838</v>
      </c>
      <c r="CT75" s="2">
        <f t="shared" si="33"/>
        <v>0.03407853507326575</v>
      </c>
      <c r="CU75" s="8">
        <f t="shared" si="23"/>
        <v>1.5136401329709608</v>
      </c>
      <c r="CV75" s="8">
        <f t="shared" si="24"/>
        <v>0.858</v>
      </c>
      <c r="CW75">
        <f t="shared" si="25"/>
        <v>4</v>
      </c>
      <c r="CX75">
        <f t="shared" si="26"/>
        <v>1</v>
      </c>
      <c r="CY75" s="2">
        <f t="shared" si="27"/>
        <v>0.8998339689761391</v>
      </c>
      <c r="CZ75">
        <f t="shared" si="28"/>
        <v>0.329</v>
      </c>
      <c r="DA75">
        <f t="shared" si="29"/>
        <v>2</v>
      </c>
      <c r="DB75" s="3" t="str">
        <f t="shared" si="30"/>
        <v>10_1963</v>
      </c>
      <c r="DC75">
        <f t="shared" si="31"/>
        <v>1</v>
      </c>
    </row>
    <row r="76" spans="5:107" ht="18">
      <c r="E76" t="str">
        <f t="shared" si="39"/>
        <v>9_1972</v>
      </c>
      <c r="F76" s="3">
        <v>26543</v>
      </c>
      <c r="G76">
        <v>108.889999</v>
      </c>
      <c r="H76" s="4">
        <v>0</v>
      </c>
      <c r="I76">
        <f t="shared" si="21"/>
        <v>0.9801962635771452</v>
      </c>
      <c r="J76">
        <f t="shared" si="22"/>
        <v>1.0282908203707672</v>
      </c>
      <c r="X76" s="3">
        <v>23377</v>
      </c>
      <c r="Y76">
        <v>3851.366</v>
      </c>
      <c r="Z76" s="2">
        <f aca="true" t="shared" si="43" ref="Z76:Z139">Y76/Y72-1</f>
        <v>0.06215835107795642</v>
      </c>
      <c r="AA76" s="2">
        <f aca="true" t="shared" si="44" ref="AA76:AA139">(Y76/Y75)^4-1</f>
        <v>0.08703572750788724</v>
      </c>
      <c r="AB76">
        <v>155.973</v>
      </c>
      <c r="AC76">
        <v>140.274</v>
      </c>
      <c r="AD76">
        <v>7.213</v>
      </c>
      <c r="AE76">
        <f t="shared" si="40"/>
        <v>-15.699000000000012</v>
      </c>
      <c r="AF76">
        <f t="shared" si="41"/>
        <v>296.247</v>
      </c>
      <c r="AG76" t="s">
        <v>92</v>
      </c>
      <c r="AH76" t="str">
        <f t="shared" si="42"/>
        <v>1_1964</v>
      </c>
      <c r="AI76" s="2">
        <f t="shared" si="12"/>
        <v>0.010575712718202901</v>
      </c>
      <c r="AJ76">
        <f t="shared" si="15"/>
        <v>4</v>
      </c>
      <c r="AK76">
        <f t="shared" si="16"/>
        <v>0</v>
      </c>
      <c r="AL76" s="6">
        <f t="shared" si="13"/>
        <v>23377</v>
      </c>
      <c r="AM76">
        <f t="shared" si="14"/>
        <v>4</v>
      </c>
      <c r="AN76" t="str">
        <f t="shared" si="6"/>
        <v>1_1964</v>
      </c>
      <c r="AO76">
        <v>0</v>
      </c>
      <c r="AP76">
        <v>396.8</v>
      </c>
      <c r="AQ76">
        <v>18.039</v>
      </c>
      <c r="AR76">
        <v>30.94</v>
      </c>
      <c r="AS76" s="2" t="e">
        <f t="shared" si="34"/>
        <v>#DIV/0!</v>
      </c>
      <c r="AT76" s="2">
        <f t="shared" si="34"/>
        <v>1.0598290598290598</v>
      </c>
      <c r="AU76" s="2">
        <f t="shared" si="34"/>
        <v>1.0161099532473385</v>
      </c>
      <c r="AV76" s="2">
        <f t="shared" si="34"/>
        <v>1.016425755584757</v>
      </c>
      <c r="AW76" s="2" t="e">
        <f t="shared" si="37"/>
        <v>#DIV/0!</v>
      </c>
      <c r="AX76" s="2">
        <f t="shared" si="37"/>
        <v>0.006623057100546781</v>
      </c>
      <c r="AY76" s="2">
        <f t="shared" si="37"/>
        <v>0.0008000837484400947</v>
      </c>
      <c r="AZ76" s="2">
        <f t="shared" si="37"/>
        <v>0.004246690410300014</v>
      </c>
      <c r="BN76">
        <f t="shared" si="35"/>
        <v>1</v>
      </c>
      <c r="BY76">
        <f t="shared" si="7"/>
        <v>1963</v>
      </c>
      <c r="BZ76">
        <f t="shared" si="17"/>
        <v>1964</v>
      </c>
      <c r="CA76">
        <f t="shared" si="18"/>
        <v>1</v>
      </c>
      <c r="CB76">
        <f t="shared" si="19"/>
        <v>12</v>
      </c>
      <c r="CC76">
        <f t="shared" si="20"/>
        <v>3</v>
      </c>
      <c r="CD76" t="str">
        <f t="shared" si="8"/>
        <v>12_1963</v>
      </c>
      <c r="CE76" t="str">
        <f t="shared" si="8"/>
        <v>3_1964</v>
      </c>
      <c r="CG76" s="3" t="str">
        <f t="shared" si="9"/>
        <v>1_1964</v>
      </c>
      <c r="CH76">
        <f t="shared" si="10"/>
        <v>0.06215835107795642</v>
      </c>
      <c r="CI76" s="2">
        <f t="shared" si="11"/>
        <v>0.010575712718202901</v>
      </c>
      <c r="CJ76" s="2">
        <v>1.0164581961816985</v>
      </c>
      <c r="CK76" s="2">
        <v>1.0140937397574565</v>
      </c>
      <c r="CL76" s="2">
        <f t="shared" si="38"/>
        <v>-0.0023644564242419897</v>
      </c>
      <c r="CM76">
        <f t="shared" si="36"/>
        <v>1</v>
      </c>
      <c r="CS76" s="2">
        <f t="shared" si="32"/>
        <v>0.03404957091540407</v>
      </c>
      <c r="CT76" s="2">
        <f t="shared" si="33"/>
        <v>0.03544064029187699</v>
      </c>
      <c r="CU76" s="8">
        <f t="shared" si="23"/>
        <v>1.7538721243759001</v>
      </c>
      <c r="CV76" s="8">
        <f t="shared" si="24"/>
        <v>0.916</v>
      </c>
      <c r="CW76">
        <f t="shared" si="25"/>
        <v>4</v>
      </c>
      <c r="CX76">
        <f t="shared" si="26"/>
        <v>1</v>
      </c>
      <c r="CY76" s="2">
        <f t="shared" si="27"/>
        <v>0.7015936328716144</v>
      </c>
      <c r="CZ76">
        <f t="shared" si="28"/>
        <v>0.195</v>
      </c>
      <c r="DA76">
        <f t="shared" si="29"/>
        <v>1</v>
      </c>
      <c r="DB76" s="3" t="str">
        <f t="shared" si="30"/>
        <v>1_1964</v>
      </c>
      <c r="DC76">
        <f t="shared" si="31"/>
        <v>1</v>
      </c>
    </row>
    <row r="77" spans="5:107" ht="18">
      <c r="E77" t="str">
        <f t="shared" si="39"/>
        <v>10_1972</v>
      </c>
      <c r="F77" s="3">
        <v>26573</v>
      </c>
      <c r="G77">
        <v>113.230003</v>
      </c>
      <c r="H77" s="4">
        <v>0</v>
      </c>
      <c r="I77">
        <f t="shared" si="21"/>
        <v>1</v>
      </c>
      <c r="J77">
        <f t="shared" si="22"/>
        <v>1.053980499248293</v>
      </c>
      <c r="X77" s="3">
        <v>23468</v>
      </c>
      <c r="Y77">
        <v>3893.296</v>
      </c>
      <c r="Z77" s="2">
        <f t="shared" si="43"/>
        <v>0.06180732430442992</v>
      </c>
      <c r="AA77" s="2">
        <f t="shared" si="44"/>
        <v>0.0442645276239062</v>
      </c>
      <c r="AB77">
        <v>159.484</v>
      </c>
      <c r="AC77">
        <v>139.702</v>
      </c>
      <c r="AD77">
        <v>6.305</v>
      </c>
      <c r="AE77">
        <f t="shared" si="40"/>
        <v>-19.78200000000001</v>
      </c>
      <c r="AF77">
        <f t="shared" si="41"/>
        <v>299.18600000000004</v>
      </c>
      <c r="AG77" t="s">
        <v>92</v>
      </c>
      <c r="AH77" t="str">
        <f t="shared" si="42"/>
        <v>4_1964</v>
      </c>
      <c r="AI77" s="2">
        <f t="shared" si="12"/>
        <v>-0.00035102677352649714</v>
      </c>
      <c r="AJ77">
        <f t="shared" si="15"/>
        <v>0</v>
      </c>
      <c r="AK77">
        <f t="shared" si="16"/>
        <v>-1</v>
      </c>
      <c r="AL77" s="6">
        <f t="shared" si="13"/>
        <v>23468</v>
      </c>
      <c r="AM77">
        <f t="shared" si="14"/>
        <v>-1</v>
      </c>
      <c r="AN77" t="str">
        <f aca="true" t="shared" si="45" ref="AN77:AN140">AH77</f>
        <v>4_1964</v>
      </c>
      <c r="AO77">
        <v>0</v>
      </c>
      <c r="AP77">
        <v>402.8</v>
      </c>
      <c r="AQ77">
        <v>18.107</v>
      </c>
      <c r="AR77">
        <v>30.95</v>
      </c>
      <c r="AS77" s="2" t="e">
        <f t="shared" si="34"/>
        <v>#DIV/0!</v>
      </c>
      <c r="AT77" s="2">
        <f t="shared" si="34"/>
        <v>1.0701381509032946</v>
      </c>
      <c r="AU77" s="2">
        <f t="shared" si="34"/>
        <v>1.0169615276607695</v>
      </c>
      <c r="AV77" s="2">
        <f t="shared" si="34"/>
        <v>1.0154199475065617</v>
      </c>
      <c r="AW77" s="2" t="e">
        <f t="shared" si="37"/>
        <v>#DIV/0!</v>
      </c>
      <c r="AX77" s="2">
        <f t="shared" si="37"/>
        <v>0.010309091074234722</v>
      </c>
      <c r="AY77" s="2">
        <f t="shared" si="37"/>
        <v>0.0008515744134309777</v>
      </c>
      <c r="AZ77" s="2">
        <f t="shared" si="37"/>
        <v>-0.0010058080781951695</v>
      </c>
      <c r="BN77">
        <f t="shared" si="35"/>
        <v>4</v>
      </c>
      <c r="BY77">
        <f aca="true" t="shared" si="46" ref="BY77:BY140">IF(CB77=12,BZ77-1,BZ77)</f>
        <v>1964</v>
      </c>
      <c r="BZ77">
        <f t="shared" si="17"/>
        <v>1964</v>
      </c>
      <c r="CA77">
        <f t="shared" si="18"/>
        <v>4</v>
      </c>
      <c r="CB77">
        <f t="shared" si="19"/>
        <v>3</v>
      </c>
      <c r="CC77">
        <f t="shared" si="20"/>
        <v>6</v>
      </c>
      <c r="CD77" t="str">
        <f aca="true" t="shared" si="47" ref="CD77:CE140">CB77&amp;"_"&amp;BY77</f>
        <v>3_1964</v>
      </c>
      <c r="CE77" t="str">
        <f t="shared" si="47"/>
        <v>6_1964</v>
      </c>
      <c r="CG77" s="3" t="str">
        <f aca="true" t="shared" si="48" ref="CG77:CG140">AN77</f>
        <v>4_1964</v>
      </c>
      <c r="CH77">
        <f aca="true" t="shared" si="49" ref="CH77:CH140">Z77</f>
        <v>0.06180732430442992</v>
      </c>
      <c r="CI77" s="2">
        <f aca="true" t="shared" si="50" ref="CI77:CI140">CH77-CH76</f>
        <v>-0.00035102677352649714</v>
      </c>
      <c r="CJ77" s="2">
        <v>1.0140937397574565</v>
      </c>
      <c r="CK77" s="2">
        <v>1.0130676249591637</v>
      </c>
      <c r="CL77" s="2">
        <f t="shared" si="38"/>
        <v>-0.0010261147982928431</v>
      </c>
      <c r="CM77">
        <f t="shared" si="36"/>
        <v>4</v>
      </c>
      <c r="CS77" s="2">
        <f t="shared" si="32"/>
        <v>0.03391277826253952</v>
      </c>
      <c r="CT77" s="2">
        <f t="shared" si="33"/>
        <v>0.03714752355169515</v>
      </c>
      <c r="CU77" s="8">
        <f t="shared" si="23"/>
        <v>1.6638343123578012</v>
      </c>
      <c r="CV77" s="8">
        <f t="shared" si="24"/>
        <v>0.891</v>
      </c>
      <c r="CW77">
        <f t="shared" si="25"/>
        <v>4</v>
      </c>
      <c r="CX77">
        <f t="shared" si="26"/>
        <v>1</v>
      </c>
      <c r="CY77" s="2">
        <f t="shared" si="27"/>
        <v>1.0094495336422091</v>
      </c>
      <c r="CZ77">
        <f t="shared" si="28"/>
        <v>0.479</v>
      </c>
      <c r="DA77">
        <f t="shared" si="29"/>
        <v>2</v>
      </c>
      <c r="DB77" s="3" t="str">
        <f t="shared" si="30"/>
        <v>4_1964</v>
      </c>
      <c r="DC77">
        <f t="shared" si="31"/>
        <v>1</v>
      </c>
    </row>
    <row r="78" spans="5:107" ht="18">
      <c r="E78" t="str">
        <f t="shared" si="39"/>
        <v>11_1972</v>
      </c>
      <c r="F78" s="3">
        <v>26604</v>
      </c>
      <c r="G78">
        <v>116.669998</v>
      </c>
      <c r="H78" s="4">
        <v>0</v>
      </c>
      <c r="I78">
        <f t="shared" si="21"/>
        <v>1</v>
      </c>
      <c r="J78">
        <f t="shared" si="22"/>
        <v>1.0687328077385234</v>
      </c>
      <c r="X78" s="3">
        <v>23559</v>
      </c>
      <c r="Y78">
        <v>3954.121</v>
      </c>
      <c r="Z78" s="2">
        <f t="shared" si="43"/>
        <v>0.05519819986667662</v>
      </c>
      <c r="AA78" s="2">
        <f t="shared" si="44"/>
        <v>0.06397182066315876</v>
      </c>
      <c r="AB78">
        <v>163.764</v>
      </c>
      <c r="AC78">
        <v>144.075</v>
      </c>
      <c r="AD78">
        <v>6.946</v>
      </c>
      <c r="AE78">
        <f t="shared" si="40"/>
        <v>-19.68900000000002</v>
      </c>
      <c r="AF78">
        <f t="shared" si="41"/>
        <v>307.839</v>
      </c>
      <c r="AG78" t="s">
        <v>92</v>
      </c>
      <c r="AH78" t="str">
        <f t="shared" si="42"/>
        <v>7_1964</v>
      </c>
      <c r="AI78" s="2">
        <f aca="true" t="shared" si="51" ref="AI78:AI141">Z78-Z77</f>
        <v>-0.0066091244377533</v>
      </c>
      <c r="AJ78">
        <f t="shared" si="15"/>
        <v>0</v>
      </c>
      <c r="AK78">
        <f t="shared" si="16"/>
        <v>-2</v>
      </c>
      <c r="AL78" s="6">
        <f aca="true" t="shared" si="52" ref="AL78:AL141">X78</f>
        <v>23559</v>
      </c>
      <c r="AM78">
        <f aca="true" t="shared" si="53" ref="AM78:AM141">SUM(AJ78:AK78)</f>
        <v>-2</v>
      </c>
      <c r="AN78" t="str">
        <f t="shared" si="45"/>
        <v>7_1964</v>
      </c>
      <c r="AO78">
        <v>0</v>
      </c>
      <c r="AP78">
        <v>414.9</v>
      </c>
      <c r="AQ78">
        <v>18.154</v>
      </c>
      <c r="AR78">
        <v>31.02</v>
      </c>
      <c r="AS78" s="2" t="e">
        <f t="shared" si="34"/>
        <v>#DIV/0!</v>
      </c>
      <c r="AT78" s="2">
        <f t="shared" si="34"/>
        <v>1.0793444328824142</v>
      </c>
      <c r="AU78" s="2">
        <f t="shared" si="34"/>
        <v>1.0150972936703198</v>
      </c>
      <c r="AV78" s="2">
        <f t="shared" si="34"/>
        <v>1.010752688172043</v>
      </c>
      <c r="AW78" s="2" t="e">
        <f t="shared" si="37"/>
        <v>#DIV/0!</v>
      </c>
      <c r="AX78" s="2">
        <f t="shared" si="37"/>
        <v>0.009206281979119657</v>
      </c>
      <c r="AY78" s="2">
        <f t="shared" si="37"/>
        <v>-0.0018642339904497707</v>
      </c>
      <c r="AZ78" s="2">
        <f t="shared" si="37"/>
        <v>-0.004667259334518725</v>
      </c>
      <c r="BN78">
        <f t="shared" si="35"/>
        <v>4</v>
      </c>
      <c r="BY78">
        <f t="shared" si="46"/>
        <v>1964</v>
      </c>
      <c r="BZ78">
        <f t="shared" si="17"/>
        <v>1964</v>
      </c>
      <c r="CA78">
        <f t="shared" si="18"/>
        <v>7</v>
      </c>
      <c r="CB78">
        <f t="shared" si="19"/>
        <v>6</v>
      </c>
      <c r="CC78">
        <f t="shared" si="20"/>
        <v>9</v>
      </c>
      <c r="CD78" t="str">
        <f t="shared" si="47"/>
        <v>6_1964</v>
      </c>
      <c r="CE78" t="str">
        <f t="shared" si="47"/>
        <v>9_1964</v>
      </c>
      <c r="CG78" s="3" t="str">
        <f t="shared" si="48"/>
        <v>7_1964</v>
      </c>
      <c r="CH78">
        <f t="shared" si="49"/>
        <v>0.05519819986667662</v>
      </c>
      <c r="CI78" s="2">
        <f t="shared" si="50"/>
        <v>-0.0066091244377533</v>
      </c>
      <c r="CJ78" s="2">
        <v>1.0130676249591637</v>
      </c>
      <c r="CK78" s="2">
        <v>1.01171875</v>
      </c>
      <c r="CL78" s="2">
        <f t="shared" si="38"/>
        <v>-0.0013488749591636928</v>
      </c>
      <c r="CM78">
        <f t="shared" si="36"/>
        <v>4</v>
      </c>
      <c r="CS78" s="2">
        <f t="shared" si="32"/>
        <v>0.033935292105452416</v>
      </c>
      <c r="CT78" s="2">
        <f t="shared" si="33"/>
        <v>0.040342468493382855</v>
      </c>
      <c r="CU78" s="8">
        <f t="shared" si="23"/>
        <v>1.368240514973209</v>
      </c>
      <c r="CV78" s="8">
        <f t="shared" si="24"/>
        <v>0.787</v>
      </c>
      <c r="CW78">
        <f t="shared" si="25"/>
        <v>4</v>
      </c>
      <c r="CX78">
        <f t="shared" si="26"/>
        <v>1</v>
      </c>
      <c r="CY78" s="2">
        <f t="shared" si="27"/>
        <v>1.1638254842744031</v>
      </c>
      <c r="CZ78">
        <f t="shared" si="28"/>
        <v>0.695</v>
      </c>
      <c r="DA78">
        <f t="shared" si="29"/>
        <v>3</v>
      </c>
      <c r="DB78" s="3" t="str">
        <f t="shared" si="30"/>
        <v>7_1964</v>
      </c>
      <c r="DC78">
        <f t="shared" si="31"/>
        <v>1</v>
      </c>
    </row>
    <row r="79" spans="5:107" ht="18">
      <c r="E79" t="str">
        <f t="shared" si="39"/>
        <v>12_1972</v>
      </c>
      <c r="F79" s="3">
        <v>26634</v>
      </c>
      <c r="G79">
        <v>119.400002</v>
      </c>
      <c r="H79" s="4">
        <v>0</v>
      </c>
      <c r="I79">
        <f t="shared" si="21"/>
        <v>1</v>
      </c>
      <c r="J79">
        <f t="shared" si="22"/>
        <v>1.0806326513973747</v>
      </c>
      <c r="X79" s="3">
        <v>23651</v>
      </c>
      <c r="Y79">
        <v>3966.335</v>
      </c>
      <c r="Z79" s="2">
        <f t="shared" si="43"/>
        <v>0.051563624698257815</v>
      </c>
      <c r="AA79" s="2">
        <f t="shared" si="44"/>
        <v>0.01241308387113027</v>
      </c>
      <c r="AB79">
        <v>168.193</v>
      </c>
      <c r="AC79">
        <v>146.977</v>
      </c>
      <c r="AD79">
        <v>7.195</v>
      </c>
      <c r="AE79">
        <f t="shared" si="40"/>
        <v>-21.216000000000008</v>
      </c>
      <c r="AF79">
        <f t="shared" si="41"/>
        <v>315.17</v>
      </c>
      <c r="AG79" t="s">
        <v>92</v>
      </c>
      <c r="AH79" t="str">
        <f t="shared" si="42"/>
        <v>10_1964</v>
      </c>
      <c r="AI79" s="2">
        <f t="shared" si="51"/>
        <v>-0.0036345751684188077</v>
      </c>
      <c r="AJ79">
        <f aca="true" t="shared" si="54" ref="AJ79:AJ142">IF(AI79&gt;0,AJ78+1,0)</f>
        <v>0</v>
      </c>
      <c r="AK79">
        <f aca="true" t="shared" si="55" ref="AK79:AK142">IF(AI79&lt;=0,AK78-1,0)</f>
        <v>-3</v>
      </c>
      <c r="AL79" s="6">
        <f t="shared" si="52"/>
        <v>23651</v>
      </c>
      <c r="AM79">
        <f t="shared" si="53"/>
        <v>-3</v>
      </c>
      <c r="AN79" t="str">
        <f t="shared" si="45"/>
        <v>10_1964</v>
      </c>
      <c r="AO79">
        <v>0</v>
      </c>
      <c r="AP79">
        <v>419.6</v>
      </c>
      <c r="AQ79">
        <v>18.192</v>
      </c>
      <c r="AR79">
        <v>31.12</v>
      </c>
      <c r="AS79" s="2" t="e">
        <f t="shared" si="34"/>
        <v>#DIV/0!</v>
      </c>
      <c r="AT79" s="2">
        <f t="shared" si="34"/>
        <v>1.0870466321243524</v>
      </c>
      <c r="AU79" s="2">
        <f t="shared" si="34"/>
        <v>1.012241264188738</v>
      </c>
      <c r="AV79" s="2">
        <f t="shared" si="34"/>
        <v>1.0120325203252032</v>
      </c>
      <c r="AW79" s="2" t="e">
        <f t="shared" si="37"/>
        <v>#DIV/0!</v>
      </c>
      <c r="AX79" s="2">
        <f t="shared" si="37"/>
        <v>0.007702199241938157</v>
      </c>
      <c r="AY79" s="2">
        <f t="shared" si="37"/>
        <v>-0.002856029481581812</v>
      </c>
      <c r="AZ79" s="2">
        <f t="shared" si="37"/>
        <v>0.0012798321531601875</v>
      </c>
      <c r="BN79">
        <f t="shared" si="35"/>
        <v>3</v>
      </c>
      <c r="BY79">
        <f t="shared" si="46"/>
        <v>1964</v>
      </c>
      <c r="BZ79">
        <f t="shared" si="17"/>
        <v>1964</v>
      </c>
      <c r="CA79">
        <f t="shared" si="18"/>
        <v>10</v>
      </c>
      <c r="CB79">
        <f t="shared" si="19"/>
        <v>9</v>
      </c>
      <c r="CC79">
        <f t="shared" si="20"/>
        <v>12</v>
      </c>
      <c r="CD79" t="str">
        <f t="shared" si="47"/>
        <v>9_1964</v>
      </c>
      <c r="CE79" t="str">
        <f t="shared" si="47"/>
        <v>12_1964</v>
      </c>
      <c r="CG79" s="3" t="str">
        <f t="shared" si="48"/>
        <v>10_1964</v>
      </c>
      <c r="CH79">
        <f t="shared" si="49"/>
        <v>0.051563624698257815</v>
      </c>
      <c r="CI79" s="2">
        <f t="shared" si="50"/>
        <v>-0.0036345751684188077</v>
      </c>
      <c r="CJ79" s="2">
        <v>1.01171875</v>
      </c>
      <c r="CK79" s="2">
        <v>1.0119818652849741</v>
      </c>
      <c r="CL79" s="2">
        <f t="shared" si="38"/>
        <v>0.00026311528497413583</v>
      </c>
      <c r="CM79">
        <f t="shared" si="36"/>
        <v>3</v>
      </c>
      <c r="CS79" s="2">
        <f t="shared" si="32"/>
        <v>0.03498825427307168</v>
      </c>
      <c r="CT79" s="2">
        <f t="shared" si="33"/>
        <v>0.0411621395568722</v>
      </c>
      <c r="CU79" s="8">
        <f t="shared" si="23"/>
        <v>1.2526954442446867</v>
      </c>
      <c r="CV79" s="8">
        <f t="shared" si="24"/>
        <v>0.687</v>
      </c>
      <c r="CW79">
        <f t="shared" si="25"/>
        <v>3</v>
      </c>
      <c r="CX79">
        <f t="shared" si="26"/>
        <v>1</v>
      </c>
      <c r="CY79" s="2">
        <f t="shared" si="27"/>
        <v>1.0882989856102365</v>
      </c>
      <c r="CZ79">
        <f t="shared" si="28"/>
        <v>0.608</v>
      </c>
      <c r="DA79">
        <f t="shared" si="29"/>
        <v>3</v>
      </c>
      <c r="DB79" s="3" t="str">
        <f t="shared" si="30"/>
        <v>10_1964</v>
      </c>
      <c r="DC79">
        <f t="shared" si="31"/>
        <v>1</v>
      </c>
    </row>
    <row r="80" spans="5:107" ht="18">
      <c r="E80" t="str">
        <f t="shared" si="39"/>
        <v>1_1973</v>
      </c>
      <c r="F80" s="3">
        <v>26665</v>
      </c>
      <c r="G80">
        <v>114.760002</v>
      </c>
      <c r="H80" s="4">
        <v>0</v>
      </c>
      <c r="I80">
        <f t="shared" si="21"/>
        <v>0.9611390291266494</v>
      </c>
      <c r="J80">
        <f t="shared" si="22"/>
        <v>1.0307707449564218</v>
      </c>
      <c r="X80" s="3">
        <v>23743</v>
      </c>
      <c r="Y80">
        <v>4062.311</v>
      </c>
      <c r="Z80" s="2">
        <f t="shared" si="43"/>
        <v>0.054771475886737475</v>
      </c>
      <c r="AA80" s="2">
        <f t="shared" si="44"/>
        <v>0.10036078891929212</v>
      </c>
      <c r="AB80">
        <v>162.139</v>
      </c>
      <c r="AC80">
        <v>129.87</v>
      </c>
      <c r="AD80">
        <v>4.512</v>
      </c>
      <c r="AE80">
        <f t="shared" si="40"/>
        <v>-32.269000000000005</v>
      </c>
      <c r="AF80">
        <f t="shared" si="41"/>
        <v>292.009</v>
      </c>
      <c r="AG80" t="s">
        <v>92</v>
      </c>
      <c r="AH80" t="str">
        <f t="shared" si="42"/>
        <v>1_1965</v>
      </c>
      <c r="AI80" s="2">
        <f t="shared" si="51"/>
        <v>0.00320785118847966</v>
      </c>
      <c r="AJ80">
        <f t="shared" si="54"/>
        <v>1</v>
      </c>
      <c r="AK80">
        <f t="shared" si="55"/>
        <v>0</v>
      </c>
      <c r="AL80" s="6">
        <f t="shared" si="52"/>
        <v>23743</v>
      </c>
      <c r="AM80">
        <f t="shared" si="53"/>
        <v>1</v>
      </c>
      <c r="AN80" t="str">
        <f t="shared" si="45"/>
        <v>1_1965</v>
      </c>
      <c r="AO80">
        <v>0</v>
      </c>
      <c r="AP80">
        <v>424.4</v>
      </c>
      <c r="AQ80">
        <v>18.268</v>
      </c>
      <c r="AR80">
        <v>31.28</v>
      </c>
      <c r="AS80" s="2" t="e">
        <f t="shared" si="34"/>
        <v>#DIV/0!</v>
      </c>
      <c r="AT80" s="2">
        <f t="shared" si="34"/>
        <v>1.0695564516129032</v>
      </c>
      <c r="AU80" s="2">
        <f t="shared" si="34"/>
        <v>1.012694717002051</v>
      </c>
      <c r="AV80" s="2">
        <f t="shared" si="34"/>
        <v>1.010989010989011</v>
      </c>
      <c r="AW80" s="2" t="e">
        <f t="shared" si="37"/>
        <v>#DIV/0!</v>
      </c>
      <c r="AX80" s="2">
        <f t="shared" si="37"/>
        <v>-0.017490180511449127</v>
      </c>
      <c r="AY80" s="2">
        <f t="shared" si="37"/>
        <v>0.0004534528133131044</v>
      </c>
      <c r="AZ80" s="2">
        <f t="shared" si="37"/>
        <v>-0.0010435093361922387</v>
      </c>
      <c r="BN80">
        <f t="shared" si="35"/>
        <v>1</v>
      </c>
      <c r="BY80">
        <f t="shared" si="46"/>
        <v>1964</v>
      </c>
      <c r="BZ80">
        <f t="shared" si="17"/>
        <v>1965</v>
      </c>
      <c r="CA80">
        <f t="shared" si="18"/>
        <v>1</v>
      </c>
      <c r="CB80">
        <f t="shared" si="19"/>
        <v>12</v>
      </c>
      <c r="CC80">
        <f t="shared" si="20"/>
        <v>3</v>
      </c>
      <c r="CD80" t="str">
        <f t="shared" si="47"/>
        <v>12_1964</v>
      </c>
      <c r="CE80" t="str">
        <f t="shared" si="47"/>
        <v>3_1965</v>
      </c>
      <c r="CG80" s="3" t="str">
        <f t="shared" si="48"/>
        <v>1_1965</v>
      </c>
      <c r="CH80">
        <f t="shared" si="49"/>
        <v>0.054771475886737475</v>
      </c>
      <c r="CI80" s="2">
        <f t="shared" si="50"/>
        <v>0.00320785118847966</v>
      </c>
      <c r="CJ80" s="2">
        <v>1.0119818652849741</v>
      </c>
      <c r="CK80" s="2">
        <v>1.0119586296056884</v>
      </c>
      <c r="CL80" s="2">
        <f t="shared" si="38"/>
        <v>-2.32356792857491E-05</v>
      </c>
      <c r="CM80">
        <f t="shared" si="36"/>
        <v>1</v>
      </c>
      <c r="CS80" s="2">
        <f t="shared" si="32"/>
        <v>0.03663826461022686</v>
      </c>
      <c r="CT80" s="2">
        <f t="shared" si="33"/>
        <v>0.043540806519786646</v>
      </c>
      <c r="CU80" s="8">
        <f t="shared" si="23"/>
        <v>1.2579343440008897</v>
      </c>
      <c r="CV80" s="8">
        <f t="shared" si="24"/>
        <v>0.695</v>
      </c>
      <c r="CW80">
        <f t="shared" si="25"/>
        <v>3</v>
      </c>
      <c r="CX80">
        <f t="shared" si="26"/>
        <v>1</v>
      </c>
      <c r="CY80" s="2">
        <f t="shared" si="27"/>
        <v>0.926325407247064</v>
      </c>
      <c r="CZ80">
        <f t="shared" si="28"/>
        <v>0.362</v>
      </c>
      <c r="DA80">
        <f t="shared" si="29"/>
        <v>2</v>
      </c>
      <c r="DB80" s="3" t="str">
        <f t="shared" si="30"/>
        <v>1_1965</v>
      </c>
      <c r="DC80">
        <f t="shared" si="31"/>
        <v>1</v>
      </c>
    </row>
    <row r="81" spans="5:107" ht="18">
      <c r="E81" t="str">
        <f t="shared" si="39"/>
        <v>2_1973</v>
      </c>
      <c r="F81" s="3">
        <v>26696</v>
      </c>
      <c r="G81">
        <v>111.050003</v>
      </c>
      <c r="H81" s="4">
        <v>0</v>
      </c>
      <c r="I81">
        <f t="shared" si="21"/>
        <v>0.9300670112216581</v>
      </c>
      <c r="J81">
        <f t="shared" si="22"/>
        <v>0.994670631631001</v>
      </c>
      <c r="X81" s="3">
        <v>23833</v>
      </c>
      <c r="Y81">
        <v>4113.629</v>
      </c>
      <c r="Z81" s="2">
        <f t="shared" si="43"/>
        <v>0.05659292280884887</v>
      </c>
      <c r="AA81" s="2">
        <f t="shared" si="44"/>
        <v>0.0514964449007389</v>
      </c>
      <c r="AB81">
        <v>181.272</v>
      </c>
      <c r="AC81">
        <v>151.61</v>
      </c>
      <c r="AD81">
        <v>6.688</v>
      </c>
      <c r="AE81">
        <f t="shared" si="40"/>
        <v>-29.661999999999978</v>
      </c>
      <c r="AF81">
        <f t="shared" si="41"/>
        <v>332.882</v>
      </c>
      <c r="AG81" t="s">
        <v>92</v>
      </c>
      <c r="AH81" t="str">
        <f t="shared" si="42"/>
        <v>4_1965</v>
      </c>
      <c r="AI81" s="2">
        <f t="shared" si="51"/>
        <v>0.0018214469221113916</v>
      </c>
      <c r="AJ81">
        <f t="shared" si="54"/>
        <v>2</v>
      </c>
      <c r="AK81">
        <f t="shared" si="55"/>
        <v>0</v>
      </c>
      <c r="AL81" s="6">
        <f t="shared" si="52"/>
        <v>23833</v>
      </c>
      <c r="AM81">
        <f t="shared" si="53"/>
        <v>2</v>
      </c>
      <c r="AN81" t="str">
        <f t="shared" si="45"/>
        <v>4_1965</v>
      </c>
      <c r="AO81">
        <v>0</v>
      </c>
      <c r="AP81">
        <v>437.1</v>
      </c>
      <c r="AQ81">
        <v>18.323</v>
      </c>
      <c r="AR81">
        <v>31.38</v>
      </c>
      <c r="AS81" s="2" t="e">
        <f t="shared" si="34"/>
        <v>#DIV/0!</v>
      </c>
      <c r="AT81" s="2">
        <f t="shared" si="34"/>
        <v>1.0851539225422047</v>
      </c>
      <c r="AU81" s="2">
        <f t="shared" si="34"/>
        <v>1.0119290881979346</v>
      </c>
      <c r="AV81" s="2">
        <f t="shared" si="34"/>
        <v>1.0138933764135702</v>
      </c>
      <c r="AW81" s="2" t="e">
        <f t="shared" si="37"/>
        <v>#DIV/0!</v>
      </c>
      <c r="AX81" s="2">
        <f t="shared" si="37"/>
        <v>0.015597470929301416</v>
      </c>
      <c r="AY81" s="2">
        <f t="shared" si="37"/>
        <v>-0.0007656288041164583</v>
      </c>
      <c r="AZ81" s="2">
        <f t="shared" si="37"/>
        <v>0.0029043654245592965</v>
      </c>
      <c r="BN81">
        <f t="shared" si="35"/>
        <v>2</v>
      </c>
      <c r="BY81">
        <f t="shared" si="46"/>
        <v>1965</v>
      </c>
      <c r="BZ81">
        <f aca="true" t="shared" si="56" ref="BZ81:BZ144">BZ77+1</f>
        <v>1965</v>
      </c>
      <c r="CA81">
        <f aca="true" t="shared" si="57" ref="CA81:CA144">CA77</f>
        <v>4</v>
      </c>
      <c r="CB81">
        <f aca="true" t="shared" si="58" ref="CB81:CB144">IF(CA81=1,12,CA81-1)</f>
        <v>3</v>
      </c>
      <c r="CC81">
        <f aca="true" t="shared" si="59" ref="CC81:CC144">CA81+2</f>
        <v>6</v>
      </c>
      <c r="CD81" t="str">
        <f t="shared" si="47"/>
        <v>3_1965</v>
      </c>
      <c r="CE81" t="str">
        <f t="shared" si="47"/>
        <v>6_1965</v>
      </c>
      <c r="CG81" s="3" t="str">
        <f t="shared" si="48"/>
        <v>4_1965</v>
      </c>
      <c r="CH81">
        <f t="shared" si="49"/>
        <v>0.05659292280884887</v>
      </c>
      <c r="CI81" s="2">
        <f t="shared" si="50"/>
        <v>0.0018214469221113916</v>
      </c>
      <c r="CJ81" s="2">
        <v>1.0119586296056884</v>
      </c>
      <c r="CK81" s="2">
        <v>1.019348597226701</v>
      </c>
      <c r="CL81" s="2">
        <f t="shared" si="38"/>
        <v>0.0073899676210125165</v>
      </c>
      <c r="CM81">
        <f t="shared" si="36"/>
        <v>2</v>
      </c>
      <c r="CS81" s="2">
        <f t="shared" si="32"/>
        <v>0.03847675159210555</v>
      </c>
      <c r="CT81" s="2">
        <f t="shared" si="33"/>
        <v>0.0436789010447558</v>
      </c>
      <c r="CU81" s="8">
        <f t="shared" si="23"/>
        <v>1.2956581199435546</v>
      </c>
      <c r="CV81" s="8">
        <f t="shared" si="24"/>
        <v>0.712</v>
      </c>
      <c r="CW81">
        <f t="shared" si="25"/>
        <v>3</v>
      </c>
      <c r="CX81">
        <f t="shared" si="26"/>
        <v>1</v>
      </c>
      <c r="CY81" s="2">
        <f t="shared" si="27"/>
        <v>0.9582991586659876</v>
      </c>
      <c r="CZ81">
        <f t="shared" si="28"/>
        <v>0.404</v>
      </c>
      <c r="DA81">
        <f t="shared" si="29"/>
        <v>2</v>
      </c>
      <c r="DB81" s="3" t="str">
        <f t="shared" si="30"/>
        <v>4_1965</v>
      </c>
      <c r="DC81">
        <f t="shared" si="31"/>
        <v>1</v>
      </c>
    </row>
    <row r="82" spans="5:107" ht="18">
      <c r="E82" t="str">
        <f t="shared" si="39"/>
        <v>3_1973</v>
      </c>
      <c r="F82" s="3">
        <v>26724</v>
      </c>
      <c r="G82">
        <v>108.519997</v>
      </c>
      <c r="H82" s="4">
        <v>0</v>
      </c>
      <c r="I82">
        <f t="shared" si="21"/>
        <v>0.9088776815933387</v>
      </c>
      <c r="J82">
        <f t="shared" si="22"/>
        <v>0.9727427950778083</v>
      </c>
      <c r="X82" s="3">
        <v>23924</v>
      </c>
      <c r="Y82">
        <v>4205.086</v>
      </c>
      <c r="Z82" s="2">
        <f t="shared" si="43"/>
        <v>0.06346922615671091</v>
      </c>
      <c r="AA82" s="2">
        <f t="shared" si="44"/>
        <v>0.09194067734608558</v>
      </c>
      <c r="AB82">
        <v>182.016</v>
      </c>
      <c r="AC82">
        <v>148.241</v>
      </c>
      <c r="AD82">
        <v>5.521</v>
      </c>
      <c r="AE82">
        <f t="shared" si="40"/>
        <v>-33.77499999999998</v>
      </c>
      <c r="AF82">
        <f t="shared" si="41"/>
        <v>330.257</v>
      </c>
      <c r="AG82" t="s">
        <v>92</v>
      </c>
      <c r="AH82" t="str">
        <f t="shared" si="42"/>
        <v>7_1965</v>
      </c>
      <c r="AI82" s="2">
        <f t="shared" si="51"/>
        <v>0.006876303347862045</v>
      </c>
      <c r="AJ82">
        <f t="shared" si="54"/>
        <v>3</v>
      </c>
      <c r="AK82">
        <f t="shared" si="55"/>
        <v>0</v>
      </c>
      <c r="AL82" s="6">
        <f t="shared" si="52"/>
        <v>23924</v>
      </c>
      <c r="AM82">
        <f t="shared" si="53"/>
        <v>3</v>
      </c>
      <c r="AN82" t="str">
        <f t="shared" si="45"/>
        <v>7_1965</v>
      </c>
      <c r="AO82">
        <v>0</v>
      </c>
      <c r="AP82">
        <v>441</v>
      </c>
      <c r="AQ82">
        <v>18.37</v>
      </c>
      <c r="AR82">
        <v>31.58</v>
      </c>
      <c r="AS82" s="2" t="e">
        <f t="shared" si="34"/>
        <v>#DIV/0!</v>
      </c>
      <c r="AT82" s="2">
        <f t="shared" si="34"/>
        <v>1.0629067245119306</v>
      </c>
      <c r="AU82" s="2">
        <f t="shared" si="34"/>
        <v>1.0118982042525064</v>
      </c>
      <c r="AV82" s="2">
        <f t="shared" si="34"/>
        <v>1.0180528691166988</v>
      </c>
      <c r="AW82" s="2" t="e">
        <f t="shared" si="37"/>
        <v>#DIV/0!</v>
      </c>
      <c r="AX82" s="2">
        <f t="shared" si="37"/>
        <v>-0.022247198030274085</v>
      </c>
      <c r="AY82" s="2">
        <f t="shared" si="37"/>
        <v>-3.088394542816175E-05</v>
      </c>
      <c r="AZ82" s="2">
        <f t="shared" si="37"/>
        <v>0.004159492703128542</v>
      </c>
      <c r="BN82">
        <f t="shared" si="35"/>
        <v>1</v>
      </c>
      <c r="BY82">
        <f t="shared" si="46"/>
        <v>1965</v>
      </c>
      <c r="BZ82">
        <f t="shared" si="56"/>
        <v>1965</v>
      </c>
      <c r="CA82">
        <f t="shared" si="57"/>
        <v>7</v>
      </c>
      <c r="CB82">
        <f t="shared" si="58"/>
        <v>6</v>
      </c>
      <c r="CC82">
        <f t="shared" si="59"/>
        <v>9</v>
      </c>
      <c r="CD82" t="str">
        <f t="shared" si="47"/>
        <v>6_1965</v>
      </c>
      <c r="CE82" t="str">
        <f t="shared" si="47"/>
        <v>9_1965</v>
      </c>
      <c r="CG82" s="3" t="str">
        <f t="shared" si="48"/>
        <v>7_1965</v>
      </c>
      <c r="CH82">
        <f t="shared" si="49"/>
        <v>0.06346922615671091</v>
      </c>
      <c r="CI82" s="2">
        <f t="shared" si="50"/>
        <v>0.006876303347862045</v>
      </c>
      <c r="CJ82" s="2">
        <v>1.019348597226701</v>
      </c>
      <c r="CK82" s="2">
        <v>1.0173745173745175</v>
      </c>
      <c r="CL82" s="2">
        <f t="shared" si="38"/>
        <v>-0.0019740798521834524</v>
      </c>
      <c r="CM82">
        <f t="shared" si="36"/>
        <v>1</v>
      </c>
      <c r="CS82" s="2">
        <f t="shared" si="32"/>
        <v>0.040094181338128594</v>
      </c>
      <c r="CT82" s="2">
        <f t="shared" si="33"/>
        <v>0.04395147002993971</v>
      </c>
      <c r="CU82" s="8">
        <f t="shared" si="23"/>
        <v>1.4440751609326314</v>
      </c>
      <c r="CV82" s="8">
        <f t="shared" si="24"/>
        <v>0.833</v>
      </c>
      <c r="CW82">
        <f t="shared" si="25"/>
        <v>4</v>
      </c>
      <c r="CX82">
        <f t="shared" si="26"/>
        <v>1</v>
      </c>
      <c r="CY82" s="2">
        <f t="shared" si="27"/>
        <v>0.8435478189198697</v>
      </c>
      <c r="CZ82">
        <f t="shared" si="28"/>
        <v>0.27</v>
      </c>
      <c r="DA82">
        <f t="shared" si="29"/>
        <v>2</v>
      </c>
      <c r="DB82" s="3" t="str">
        <f t="shared" si="30"/>
        <v>7_1965</v>
      </c>
      <c r="DC82">
        <f t="shared" si="31"/>
        <v>1</v>
      </c>
    </row>
    <row r="83" spans="5:107" ht="18">
      <c r="E83" t="str">
        <f t="shared" si="39"/>
        <v>4_1973</v>
      </c>
      <c r="F83" s="3">
        <v>26755</v>
      </c>
      <c r="G83">
        <v>110.220001</v>
      </c>
      <c r="H83" s="4">
        <v>0</v>
      </c>
      <c r="I83">
        <f t="shared" si="21"/>
        <v>0.9231155708020842</v>
      </c>
      <c r="J83">
        <f t="shared" si="22"/>
        <v>0.9850599605606764</v>
      </c>
      <c r="X83" s="3">
        <v>24016</v>
      </c>
      <c r="Y83">
        <v>4301.973</v>
      </c>
      <c r="Z83" s="2">
        <f t="shared" si="43"/>
        <v>0.08462169736040948</v>
      </c>
      <c r="AA83" s="2">
        <f t="shared" si="44"/>
        <v>0.09539610596738135</v>
      </c>
      <c r="AB83">
        <v>190.897</v>
      </c>
      <c r="AC83">
        <v>157.301</v>
      </c>
      <c r="AD83">
        <v>5.75</v>
      </c>
      <c r="AE83">
        <f t="shared" si="40"/>
        <v>-33.596000000000004</v>
      </c>
      <c r="AF83">
        <f t="shared" si="41"/>
        <v>348.198</v>
      </c>
      <c r="AG83" t="s">
        <v>92</v>
      </c>
      <c r="AH83" t="str">
        <f t="shared" si="42"/>
        <v>10_1965</v>
      </c>
      <c r="AI83" s="2">
        <f t="shared" si="51"/>
        <v>0.021152471203698564</v>
      </c>
      <c r="AJ83">
        <f t="shared" si="54"/>
        <v>4</v>
      </c>
      <c r="AK83">
        <f t="shared" si="55"/>
        <v>0</v>
      </c>
      <c r="AL83" s="6">
        <f t="shared" si="52"/>
        <v>24016</v>
      </c>
      <c r="AM83">
        <f t="shared" si="53"/>
        <v>4</v>
      </c>
      <c r="AN83" t="str">
        <f t="shared" si="45"/>
        <v>10_1965</v>
      </c>
      <c r="AO83">
        <v>0</v>
      </c>
      <c r="AP83">
        <v>458.5</v>
      </c>
      <c r="AQ83">
        <v>18.42</v>
      </c>
      <c r="AR83">
        <v>31.65</v>
      </c>
      <c r="AS83" s="2" t="e">
        <f t="shared" si="34"/>
        <v>#DIV/0!</v>
      </c>
      <c r="AT83" s="2">
        <f t="shared" si="34"/>
        <v>1.092707340324118</v>
      </c>
      <c r="AU83" s="2">
        <f t="shared" si="34"/>
        <v>1.012532981530343</v>
      </c>
      <c r="AV83" s="2">
        <f t="shared" si="34"/>
        <v>1.0170308483290487</v>
      </c>
      <c r="AW83" s="2" t="e">
        <f t="shared" si="37"/>
        <v>#DIV/0!</v>
      </c>
      <c r="AX83" s="2">
        <f t="shared" si="37"/>
        <v>0.029800615812187514</v>
      </c>
      <c r="AY83" s="2">
        <f t="shared" si="37"/>
        <v>0.0006347772778365623</v>
      </c>
      <c r="AZ83" s="2">
        <f t="shared" si="37"/>
        <v>-0.0010220207876501242</v>
      </c>
      <c r="BN83">
        <f t="shared" si="35"/>
        <v>2</v>
      </c>
      <c r="BY83">
        <f t="shared" si="46"/>
        <v>1965</v>
      </c>
      <c r="BZ83">
        <f t="shared" si="56"/>
        <v>1965</v>
      </c>
      <c r="CA83">
        <f t="shared" si="57"/>
        <v>10</v>
      </c>
      <c r="CB83">
        <f t="shared" si="58"/>
        <v>9</v>
      </c>
      <c r="CC83">
        <f t="shared" si="59"/>
        <v>12</v>
      </c>
      <c r="CD83" t="str">
        <f t="shared" si="47"/>
        <v>9_1965</v>
      </c>
      <c r="CE83" t="str">
        <f t="shared" si="47"/>
        <v>12_1965</v>
      </c>
      <c r="CG83" s="3" t="str">
        <f t="shared" si="48"/>
        <v>10_1965</v>
      </c>
      <c r="CH83">
        <f t="shared" si="49"/>
        <v>0.08462169736040948</v>
      </c>
      <c r="CI83" s="2">
        <f t="shared" si="50"/>
        <v>0.021152471203698564</v>
      </c>
      <c r="CJ83" s="2">
        <v>1.0173745173745175</v>
      </c>
      <c r="CK83" s="2">
        <v>1.0192</v>
      </c>
      <c r="CL83" s="2">
        <f t="shared" si="38"/>
        <v>0.001825482625482655</v>
      </c>
      <c r="CM83">
        <f t="shared" si="36"/>
        <v>2</v>
      </c>
      <c r="CS83" s="2">
        <f t="shared" si="32"/>
        <v>0.04139760240804771</v>
      </c>
      <c r="CT83" s="2">
        <f t="shared" si="33"/>
        <v>0.043389644052432175</v>
      </c>
      <c r="CU83" s="8">
        <f t="shared" si="23"/>
        <v>1.9502740621276442</v>
      </c>
      <c r="CV83" s="8">
        <f t="shared" si="24"/>
        <v>0.966</v>
      </c>
      <c r="CW83">
        <f t="shared" si="25"/>
        <v>4</v>
      </c>
      <c r="CX83">
        <f t="shared" si="26"/>
        <v>1</v>
      </c>
      <c r="CY83" s="2">
        <f t="shared" si="27"/>
        <v>0.5124995453261185</v>
      </c>
      <c r="CZ83">
        <f t="shared" si="28"/>
        <v>0.083</v>
      </c>
      <c r="DA83">
        <f t="shared" si="29"/>
        <v>1</v>
      </c>
      <c r="DB83" s="3" t="str">
        <f t="shared" si="30"/>
        <v>10_1965</v>
      </c>
      <c r="DC83">
        <f t="shared" si="31"/>
        <v>1</v>
      </c>
    </row>
    <row r="84" spans="5:107" ht="18">
      <c r="E84" t="str">
        <f t="shared" si="39"/>
        <v>5_1973</v>
      </c>
      <c r="F84" s="3">
        <v>26785</v>
      </c>
      <c r="G84">
        <v>104.949997</v>
      </c>
      <c r="H84" s="4">
        <v>0</v>
      </c>
      <c r="I84">
        <f aca="true" t="shared" si="60" ref="I84:I147">$G84/MAX($G73:$G84)</f>
        <v>0.8789781846067305</v>
      </c>
      <c r="J84">
        <f aca="true" t="shared" si="61" ref="J84:J147">G84/AVERAGE(G73:G84)</f>
        <v>0.9412837199038593</v>
      </c>
      <c r="X84" s="3">
        <v>24108</v>
      </c>
      <c r="Y84">
        <v>4406.693</v>
      </c>
      <c r="Z84" s="2">
        <f t="shared" si="43"/>
        <v>0.08477489783524694</v>
      </c>
      <c r="AA84" s="2">
        <f t="shared" si="44"/>
        <v>0.10098261500143568</v>
      </c>
      <c r="AB84">
        <v>195.817</v>
      </c>
      <c r="AC84">
        <v>153.425</v>
      </c>
      <c r="AD84">
        <v>4.367</v>
      </c>
      <c r="AE84">
        <f t="shared" si="40"/>
        <v>-42.391999999999996</v>
      </c>
      <c r="AF84">
        <f t="shared" si="41"/>
        <v>349.242</v>
      </c>
      <c r="AG84" t="s">
        <v>92</v>
      </c>
      <c r="AH84" t="str">
        <f t="shared" si="42"/>
        <v>1_1966</v>
      </c>
      <c r="AI84" s="2">
        <f t="shared" si="51"/>
        <v>0.00015320047483746713</v>
      </c>
      <c r="AJ84">
        <f t="shared" si="54"/>
        <v>5</v>
      </c>
      <c r="AK84">
        <f t="shared" si="55"/>
        <v>0</v>
      </c>
      <c r="AL84" s="6">
        <f t="shared" si="52"/>
        <v>24108</v>
      </c>
      <c r="AM84">
        <f t="shared" si="53"/>
        <v>5</v>
      </c>
      <c r="AN84" t="str">
        <f t="shared" si="45"/>
        <v>1_1966</v>
      </c>
      <c r="AO84">
        <v>0</v>
      </c>
      <c r="AP84">
        <v>465.2</v>
      </c>
      <c r="AQ84">
        <v>18.516</v>
      </c>
      <c r="AR84">
        <v>31.88</v>
      </c>
      <c r="AS84" s="2" t="e">
        <f t="shared" si="34"/>
        <v>#DIV/0!</v>
      </c>
      <c r="AT84" s="2">
        <f t="shared" si="34"/>
        <v>1.0961357210179077</v>
      </c>
      <c r="AU84" s="2">
        <f t="shared" si="34"/>
        <v>1.0135756514123055</v>
      </c>
      <c r="AV84" s="2">
        <f t="shared" si="34"/>
        <v>1.0191815856777493</v>
      </c>
      <c r="AW84" s="2" t="e">
        <f t="shared" si="37"/>
        <v>#DIV/0!</v>
      </c>
      <c r="AX84" s="2">
        <f t="shared" si="37"/>
        <v>0.00342838069378959</v>
      </c>
      <c r="AY84" s="2">
        <f t="shared" si="37"/>
        <v>0.0010426698819625546</v>
      </c>
      <c r="AZ84" s="2">
        <f t="shared" si="37"/>
        <v>0.0021507373487006376</v>
      </c>
      <c r="BN84">
        <f t="shared" si="35"/>
        <v>2</v>
      </c>
      <c r="BY84">
        <f t="shared" si="46"/>
        <v>1965</v>
      </c>
      <c r="BZ84">
        <f t="shared" si="56"/>
        <v>1966</v>
      </c>
      <c r="CA84">
        <f t="shared" si="57"/>
        <v>1</v>
      </c>
      <c r="CB84">
        <f t="shared" si="58"/>
        <v>12</v>
      </c>
      <c r="CC84">
        <f t="shared" si="59"/>
        <v>3</v>
      </c>
      <c r="CD84" t="str">
        <f t="shared" si="47"/>
        <v>12_1965</v>
      </c>
      <c r="CE84" t="str">
        <f t="shared" si="47"/>
        <v>3_1966</v>
      </c>
      <c r="CG84" s="3" t="str">
        <f t="shared" si="48"/>
        <v>1_1966</v>
      </c>
      <c r="CH84">
        <f t="shared" si="49"/>
        <v>0.08477489783524694</v>
      </c>
      <c r="CI84" s="2">
        <f t="shared" si="50"/>
        <v>0.00015320047483746713</v>
      </c>
      <c r="CJ84" s="2">
        <v>1.0192</v>
      </c>
      <c r="CK84" s="2">
        <v>1.0277866496327053</v>
      </c>
      <c r="CL84" s="2">
        <f t="shared" si="38"/>
        <v>0.008586649632705168</v>
      </c>
      <c r="CM84">
        <f t="shared" si="36"/>
        <v>2</v>
      </c>
      <c r="CS84" s="2">
        <f t="shared" si="32"/>
        <v>0.04192231395010482</v>
      </c>
      <c r="CT84" s="2">
        <f t="shared" si="33"/>
        <v>0.04421528568882693</v>
      </c>
      <c r="CU84" s="8">
        <f t="shared" si="23"/>
        <v>1.9173210466594204</v>
      </c>
      <c r="CV84" s="8">
        <f t="shared" si="24"/>
        <v>0.958</v>
      </c>
      <c r="CW84">
        <f t="shared" si="25"/>
        <v>4</v>
      </c>
      <c r="CX84">
        <f t="shared" si="26"/>
        <v>1</v>
      </c>
      <c r="CY84" s="2">
        <f t="shared" si="27"/>
        <v>0.9965351241668856</v>
      </c>
      <c r="CZ84">
        <f t="shared" si="28"/>
        <v>0.462</v>
      </c>
      <c r="DA84">
        <f t="shared" si="29"/>
        <v>2</v>
      </c>
      <c r="DB84" s="3" t="str">
        <f t="shared" si="30"/>
        <v>1_1966</v>
      </c>
      <c r="DC84">
        <f t="shared" si="31"/>
        <v>1</v>
      </c>
    </row>
    <row r="85" spans="5:107" ht="18">
      <c r="E85" t="str">
        <f t="shared" si="39"/>
        <v>6_1973</v>
      </c>
      <c r="F85" s="3">
        <v>26816</v>
      </c>
      <c r="G85">
        <v>101.779999</v>
      </c>
      <c r="H85" s="4">
        <v>0</v>
      </c>
      <c r="I85">
        <f t="shared" si="60"/>
        <v>0.8524287880665194</v>
      </c>
      <c r="J85">
        <f t="shared" si="61"/>
        <v>0.9178327133623889</v>
      </c>
      <c r="X85" s="3">
        <v>24198</v>
      </c>
      <c r="Y85">
        <v>4421.747</v>
      </c>
      <c r="Z85" s="2">
        <f t="shared" si="43"/>
        <v>0.07490174733793453</v>
      </c>
      <c r="AA85" s="2">
        <f t="shared" si="44"/>
        <v>0.013734849515772085</v>
      </c>
      <c r="AB85">
        <v>200.687</v>
      </c>
      <c r="AC85">
        <v>158.035</v>
      </c>
      <c r="AD85">
        <v>4.632</v>
      </c>
      <c r="AE85">
        <f t="shared" si="40"/>
        <v>-42.652000000000015</v>
      </c>
      <c r="AF85">
        <f t="shared" si="41"/>
        <v>358.722</v>
      </c>
      <c r="AG85" t="s">
        <v>92</v>
      </c>
      <c r="AH85" t="str">
        <f t="shared" si="42"/>
        <v>4_1966</v>
      </c>
      <c r="AI85" s="2">
        <f t="shared" si="51"/>
        <v>-0.00987315049731241</v>
      </c>
      <c r="AJ85">
        <f t="shared" si="54"/>
        <v>0</v>
      </c>
      <c r="AK85">
        <f t="shared" si="55"/>
        <v>-1</v>
      </c>
      <c r="AL85" s="6">
        <f t="shared" si="52"/>
        <v>24198</v>
      </c>
      <c r="AM85">
        <f t="shared" si="53"/>
        <v>-1</v>
      </c>
      <c r="AN85" t="str">
        <f t="shared" si="45"/>
        <v>4_1966</v>
      </c>
      <c r="AO85">
        <v>0</v>
      </c>
      <c r="AP85">
        <v>476.9</v>
      </c>
      <c r="AQ85">
        <v>18.651</v>
      </c>
      <c r="AR85">
        <v>32.28</v>
      </c>
      <c r="AS85" s="2" t="e">
        <f t="shared" si="34"/>
        <v>#DIV/0!</v>
      </c>
      <c r="AT85" s="2">
        <f t="shared" si="34"/>
        <v>1.0910546785632578</v>
      </c>
      <c r="AU85" s="2">
        <f t="shared" si="34"/>
        <v>1.017900998744747</v>
      </c>
      <c r="AV85" s="2">
        <f t="shared" si="34"/>
        <v>1.02868068833652</v>
      </c>
      <c r="AW85" s="2" t="e">
        <f t="shared" si="37"/>
        <v>#DIV/0!</v>
      </c>
      <c r="AX85" s="2">
        <f t="shared" si="37"/>
        <v>-0.005081042454649909</v>
      </c>
      <c r="AY85" s="2">
        <f t="shared" si="37"/>
        <v>0.004325347332441387</v>
      </c>
      <c r="AZ85" s="2">
        <f t="shared" si="37"/>
        <v>0.009499102658770742</v>
      </c>
      <c r="BN85">
        <f t="shared" si="35"/>
        <v>4</v>
      </c>
      <c r="BY85">
        <f t="shared" si="46"/>
        <v>1966</v>
      </c>
      <c r="BZ85">
        <f t="shared" si="56"/>
        <v>1966</v>
      </c>
      <c r="CA85">
        <f t="shared" si="57"/>
        <v>4</v>
      </c>
      <c r="CB85">
        <f t="shared" si="58"/>
        <v>3</v>
      </c>
      <c r="CC85">
        <f t="shared" si="59"/>
        <v>6</v>
      </c>
      <c r="CD85" t="str">
        <f t="shared" si="47"/>
        <v>3_1966</v>
      </c>
      <c r="CE85" t="str">
        <f t="shared" si="47"/>
        <v>6_1966</v>
      </c>
      <c r="CG85" s="3" t="str">
        <f t="shared" si="48"/>
        <v>4_1966</v>
      </c>
      <c r="CH85">
        <f t="shared" si="49"/>
        <v>0.07490174733793453</v>
      </c>
      <c r="CI85" s="2">
        <f t="shared" si="50"/>
        <v>-0.00987315049731241</v>
      </c>
      <c r="CJ85" s="2">
        <v>1.0277866496327053</v>
      </c>
      <c r="CK85" s="2">
        <v>1.0243593799430561</v>
      </c>
      <c r="CL85" s="2">
        <f t="shared" si="38"/>
        <v>-0.003427269689649126</v>
      </c>
      <c r="CM85">
        <f t="shared" si="36"/>
        <v>4</v>
      </c>
      <c r="CS85" s="2">
        <f t="shared" si="32"/>
        <v>0.0418567069632391</v>
      </c>
      <c r="CT85" s="2">
        <f t="shared" si="33"/>
        <v>0.04317116917176356</v>
      </c>
      <c r="CU85" s="8">
        <f t="shared" si="23"/>
        <v>1.7349946451513898</v>
      </c>
      <c r="CV85" s="8">
        <f t="shared" si="24"/>
        <v>0.912</v>
      </c>
      <c r="CW85">
        <f t="shared" si="25"/>
        <v>4</v>
      </c>
      <c r="CX85">
        <f t="shared" si="26"/>
        <v>1</v>
      </c>
      <c r="CY85" s="2">
        <f t="shared" si="27"/>
        <v>1.2286977787891373</v>
      </c>
      <c r="CZ85">
        <f t="shared" si="28"/>
        <v>0.783</v>
      </c>
      <c r="DA85">
        <f t="shared" si="29"/>
        <v>4</v>
      </c>
      <c r="DB85" s="3" t="str">
        <f t="shared" si="30"/>
        <v>4_1966</v>
      </c>
      <c r="DC85">
        <f t="shared" si="31"/>
        <v>1</v>
      </c>
    </row>
    <row r="86" spans="5:107" ht="18">
      <c r="E86" t="str">
        <f t="shared" si="39"/>
        <v>7_1973</v>
      </c>
      <c r="F86" s="3">
        <v>26846</v>
      </c>
      <c r="G86">
        <v>106.669998</v>
      </c>
      <c r="H86" s="4">
        <v>0</v>
      </c>
      <c r="I86">
        <f t="shared" si="60"/>
        <v>0.8933835528746474</v>
      </c>
      <c r="J86">
        <f t="shared" si="61"/>
        <v>0.9644447313745347</v>
      </c>
      <c r="X86" s="3">
        <v>24289</v>
      </c>
      <c r="Y86">
        <v>4459.195</v>
      </c>
      <c r="Z86" s="2">
        <f t="shared" si="43"/>
        <v>0.06042896625657579</v>
      </c>
      <c r="AA86" s="2">
        <f t="shared" si="44"/>
        <v>0.034308987067717345</v>
      </c>
      <c r="AB86">
        <v>211.943</v>
      </c>
      <c r="AC86">
        <v>156.147</v>
      </c>
      <c r="AD86">
        <v>2.687</v>
      </c>
      <c r="AE86">
        <f t="shared" si="40"/>
        <v>-55.79600000000002</v>
      </c>
      <c r="AF86">
        <f t="shared" si="41"/>
        <v>368.09000000000003</v>
      </c>
      <c r="AG86" t="s">
        <v>92</v>
      </c>
      <c r="AH86" t="str">
        <f t="shared" si="42"/>
        <v>7_1966</v>
      </c>
      <c r="AI86" s="2">
        <f t="shared" si="51"/>
        <v>-0.014472781081358743</v>
      </c>
      <c r="AJ86">
        <f t="shared" si="54"/>
        <v>0</v>
      </c>
      <c r="AK86">
        <f t="shared" si="55"/>
        <v>-2</v>
      </c>
      <c r="AL86" s="6">
        <f t="shared" si="52"/>
        <v>24289</v>
      </c>
      <c r="AM86">
        <f t="shared" si="53"/>
        <v>-2</v>
      </c>
      <c r="AN86" t="str">
        <f t="shared" si="45"/>
        <v>7_1966</v>
      </c>
      <c r="AO86">
        <v>0</v>
      </c>
      <c r="AP86">
        <v>480.6</v>
      </c>
      <c r="AQ86">
        <v>18.817</v>
      </c>
      <c r="AR86">
        <v>32.45</v>
      </c>
      <c r="AS86" s="2" t="e">
        <f t="shared" si="34"/>
        <v>#DIV/0!</v>
      </c>
      <c r="AT86" s="2">
        <f t="shared" si="34"/>
        <v>1.089795918367347</v>
      </c>
      <c r="AU86" s="2">
        <f t="shared" si="34"/>
        <v>1.024333151878062</v>
      </c>
      <c r="AV86" s="2">
        <f t="shared" si="34"/>
        <v>1.027549081697277</v>
      </c>
      <c r="AW86" s="2" t="e">
        <f t="shared" si="37"/>
        <v>#DIV/0!</v>
      </c>
      <c r="AX86" s="2">
        <f t="shared" si="37"/>
        <v>-0.0012587601959108685</v>
      </c>
      <c r="AY86" s="2">
        <f t="shared" si="37"/>
        <v>0.006432153133315133</v>
      </c>
      <c r="AZ86" s="2">
        <f t="shared" si="37"/>
        <v>-0.0011316066392430546</v>
      </c>
      <c r="BN86">
        <f>CM86</f>
        <v>3</v>
      </c>
      <c r="BY86">
        <f t="shared" si="46"/>
        <v>1966</v>
      </c>
      <c r="BZ86">
        <f t="shared" si="56"/>
        <v>1966</v>
      </c>
      <c r="CA86">
        <f t="shared" si="57"/>
        <v>7</v>
      </c>
      <c r="CB86">
        <f t="shared" si="58"/>
        <v>6</v>
      </c>
      <c r="CC86">
        <f t="shared" si="59"/>
        <v>9</v>
      </c>
      <c r="CD86" t="str">
        <f t="shared" si="47"/>
        <v>6_1966</v>
      </c>
      <c r="CE86" t="str">
        <f t="shared" si="47"/>
        <v>9_1966</v>
      </c>
      <c r="CG86" s="3" t="str">
        <f t="shared" si="48"/>
        <v>7_1966</v>
      </c>
      <c r="CH86">
        <f t="shared" si="49"/>
        <v>0.06042896625657579</v>
      </c>
      <c r="CI86" s="2">
        <f t="shared" si="50"/>
        <v>-0.014472781081358743</v>
      </c>
      <c r="CJ86" s="2">
        <v>1.0243593799430561</v>
      </c>
      <c r="CK86" s="2">
        <v>1.0357368753953193</v>
      </c>
      <c r="CL86" s="2">
        <f t="shared" si="38"/>
        <v>0.011377495452263187</v>
      </c>
      <c r="CM86">
        <f t="shared" si="36"/>
        <v>3</v>
      </c>
      <c r="CS86" s="2">
        <f t="shared" si="32"/>
        <v>0.04140861577139053</v>
      </c>
      <c r="CT86" s="2">
        <f t="shared" si="33"/>
        <v>0.04342657802975092</v>
      </c>
      <c r="CU86" s="8">
        <f t="shared" si="23"/>
        <v>1.3915203315162614</v>
      </c>
      <c r="CV86" s="8">
        <f t="shared" si="24"/>
        <v>0.804</v>
      </c>
      <c r="CW86">
        <f t="shared" si="25"/>
        <v>4</v>
      </c>
      <c r="CX86">
        <f t="shared" si="26"/>
        <v>1</v>
      </c>
      <c r="CY86" s="2">
        <f t="shared" si="27"/>
        <v>1.3332701248402223</v>
      </c>
      <c r="CZ86">
        <f t="shared" si="28"/>
        <v>0.854</v>
      </c>
      <c r="DA86">
        <f t="shared" si="29"/>
        <v>4</v>
      </c>
      <c r="DB86" s="3" t="str">
        <f t="shared" si="30"/>
        <v>7_1966</v>
      </c>
      <c r="DC86">
        <f t="shared" si="31"/>
        <v>1</v>
      </c>
    </row>
    <row r="87" spans="5:107" ht="18">
      <c r="E87" t="str">
        <f t="shared" si="39"/>
        <v>8_1973</v>
      </c>
      <c r="F87" s="3">
        <v>26877</v>
      </c>
      <c r="G87">
        <v>105.150002</v>
      </c>
      <c r="H87" s="4">
        <v>0</v>
      </c>
      <c r="I87">
        <f t="shared" si="60"/>
        <v>0.8806532683307661</v>
      </c>
      <c r="J87">
        <f t="shared" si="61"/>
        <v>0.9549758365271998</v>
      </c>
      <c r="X87" s="3">
        <v>24381</v>
      </c>
      <c r="Y87">
        <v>4495.777</v>
      </c>
      <c r="Z87" s="2">
        <f t="shared" si="43"/>
        <v>0.04505002704572991</v>
      </c>
      <c r="AA87" s="2">
        <f t="shared" si="44"/>
        <v>0.0332209108972501</v>
      </c>
      <c r="AB87">
        <v>214.33</v>
      </c>
      <c r="AC87">
        <v>160.029</v>
      </c>
      <c r="AD87">
        <v>3.765</v>
      </c>
      <c r="AE87">
        <f t="shared" si="40"/>
        <v>-54.301000000000016</v>
      </c>
      <c r="AF87">
        <f t="shared" si="41"/>
        <v>374.35900000000004</v>
      </c>
      <c r="AG87" t="s">
        <v>92</v>
      </c>
      <c r="AH87" t="str">
        <f t="shared" si="42"/>
        <v>10_1966</v>
      </c>
      <c r="AI87" s="2">
        <f t="shared" si="51"/>
        <v>-0.015378939210845877</v>
      </c>
      <c r="AJ87">
        <f t="shared" si="54"/>
        <v>0</v>
      </c>
      <c r="AK87">
        <f t="shared" si="55"/>
        <v>-3</v>
      </c>
      <c r="AL87" s="6">
        <f t="shared" si="52"/>
        <v>24381</v>
      </c>
      <c r="AM87">
        <f t="shared" si="53"/>
        <v>-3</v>
      </c>
      <c r="AN87" t="str">
        <f t="shared" si="45"/>
        <v>10_1966</v>
      </c>
      <c r="AO87">
        <v>0</v>
      </c>
      <c r="AP87">
        <v>488.3</v>
      </c>
      <c r="AQ87">
        <v>18.971</v>
      </c>
      <c r="AR87">
        <v>32.85</v>
      </c>
      <c r="AS87" s="2" t="e">
        <f t="shared" si="34"/>
        <v>#DIV/0!</v>
      </c>
      <c r="AT87" s="2">
        <f t="shared" si="34"/>
        <v>1.0649945474372955</v>
      </c>
      <c r="AU87" s="2">
        <f t="shared" si="34"/>
        <v>1.0299131378935937</v>
      </c>
      <c r="AV87" s="2">
        <f t="shared" si="34"/>
        <v>1.0379146919431281</v>
      </c>
      <c r="AW87" s="2" t="e">
        <f t="shared" si="37"/>
        <v>#DIV/0!</v>
      </c>
      <c r="AX87" s="2">
        <f t="shared" si="37"/>
        <v>-0.024801370930051414</v>
      </c>
      <c r="AY87" s="2">
        <f t="shared" si="37"/>
        <v>0.005579986015531668</v>
      </c>
      <c r="AZ87" s="2">
        <f t="shared" si="37"/>
        <v>0.010365610245851142</v>
      </c>
      <c r="BN87">
        <f>CM87</f>
        <v>4</v>
      </c>
      <c r="BY87">
        <f t="shared" si="46"/>
        <v>1966</v>
      </c>
      <c r="BZ87">
        <f t="shared" si="56"/>
        <v>1966</v>
      </c>
      <c r="CA87">
        <f t="shared" si="57"/>
        <v>10</v>
      </c>
      <c r="CB87">
        <f t="shared" si="58"/>
        <v>9</v>
      </c>
      <c r="CC87">
        <f t="shared" si="59"/>
        <v>12</v>
      </c>
      <c r="CD87" t="str">
        <f t="shared" si="47"/>
        <v>9_1966</v>
      </c>
      <c r="CE87" t="str">
        <f t="shared" si="47"/>
        <v>12_1966</v>
      </c>
      <c r="CG87" s="3" t="str">
        <f t="shared" si="48"/>
        <v>10_1966</v>
      </c>
      <c r="CH87">
        <f t="shared" si="49"/>
        <v>0.04505002704572991</v>
      </c>
      <c r="CI87" s="2">
        <f t="shared" si="50"/>
        <v>-0.015378939210845877</v>
      </c>
      <c r="CJ87" s="2">
        <v>1.0357368753953193</v>
      </c>
      <c r="CK87" s="2">
        <v>1.0335949764521193</v>
      </c>
      <c r="CL87" s="2">
        <f t="shared" si="38"/>
        <v>-0.002141898943200049</v>
      </c>
      <c r="CM87">
        <f t="shared" si="36"/>
        <v>4</v>
      </c>
      <c r="CS87" s="2">
        <f t="shared" si="32"/>
        <v>0.04093758211293366</v>
      </c>
      <c r="CT87" s="2">
        <f t="shared" si="33"/>
        <v>0.0446859054801485</v>
      </c>
      <c r="CU87" s="8">
        <f t="shared" si="23"/>
        <v>1.0081484656441206</v>
      </c>
      <c r="CV87" s="8">
        <f t="shared" si="24"/>
        <v>0.512</v>
      </c>
      <c r="CW87">
        <f t="shared" si="25"/>
        <v>3</v>
      </c>
      <c r="CX87">
        <f t="shared" si="26"/>
        <v>1</v>
      </c>
      <c r="CY87" s="2">
        <f t="shared" si="27"/>
        <v>1.3441563742661071</v>
      </c>
      <c r="CZ87">
        <f t="shared" si="28"/>
        <v>0.883</v>
      </c>
      <c r="DA87">
        <f t="shared" si="29"/>
        <v>4</v>
      </c>
      <c r="DB87" s="3" t="str">
        <f t="shared" si="30"/>
        <v>10_1966</v>
      </c>
      <c r="DC87">
        <f t="shared" si="31"/>
        <v>1</v>
      </c>
    </row>
    <row r="88" spans="5:107" ht="18">
      <c r="E88" t="str">
        <f t="shared" si="39"/>
        <v>9_1973</v>
      </c>
      <c r="F88" s="3">
        <v>26908</v>
      </c>
      <c r="G88">
        <v>108.410004</v>
      </c>
      <c r="H88" s="4">
        <v>0</v>
      </c>
      <c r="I88">
        <f t="shared" si="60"/>
        <v>0.9079564672034093</v>
      </c>
      <c r="J88">
        <f t="shared" si="61"/>
        <v>0.9849410907627542</v>
      </c>
      <c r="X88" s="3">
        <v>24473</v>
      </c>
      <c r="Y88">
        <v>4535.591</v>
      </c>
      <c r="Z88" s="2">
        <f t="shared" si="43"/>
        <v>0.02925050599168122</v>
      </c>
      <c r="AA88" s="2">
        <f t="shared" si="44"/>
        <v>0.03589680766763648</v>
      </c>
      <c r="AB88">
        <v>217.676</v>
      </c>
      <c r="AC88">
        <v>161.994</v>
      </c>
      <c r="AD88">
        <v>4.453</v>
      </c>
      <c r="AE88">
        <f t="shared" si="40"/>
        <v>-55.68199999999999</v>
      </c>
      <c r="AF88">
        <f t="shared" si="41"/>
        <v>379.66999999999996</v>
      </c>
      <c r="AG88" t="s">
        <v>92</v>
      </c>
      <c r="AH88" t="str">
        <f t="shared" si="42"/>
        <v>1_1967</v>
      </c>
      <c r="AI88" s="2">
        <f t="shared" si="51"/>
        <v>-0.015799521054048693</v>
      </c>
      <c r="AJ88">
        <f t="shared" si="54"/>
        <v>0</v>
      </c>
      <c r="AK88">
        <f t="shared" si="55"/>
        <v>-4</v>
      </c>
      <c r="AL88" s="6">
        <f t="shared" si="52"/>
        <v>24473</v>
      </c>
      <c r="AM88">
        <f t="shared" si="53"/>
        <v>-4</v>
      </c>
      <c r="AN88" t="str">
        <f t="shared" si="45"/>
        <v>1_1967</v>
      </c>
      <c r="AO88">
        <v>0</v>
      </c>
      <c r="AP88">
        <v>494.2</v>
      </c>
      <c r="AQ88">
        <v>19.095</v>
      </c>
      <c r="AR88">
        <v>32.9</v>
      </c>
      <c r="AS88" s="2" t="e">
        <f t="shared" si="34"/>
        <v>#DIV/0!</v>
      </c>
      <c r="AT88" s="2">
        <f t="shared" si="34"/>
        <v>1.0623387790197765</v>
      </c>
      <c r="AU88" s="2">
        <f t="shared" si="34"/>
        <v>1.0312702527543747</v>
      </c>
      <c r="AV88" s="2">
        <f t="shared" si="34"/>
        <v>1.031994981179423</v>
      </c>
      <c r="AW88" s="2" t="e">
        <f t="shared" si="37"/>
        <v>#DIV/0!</v>
      </c>
      <c r="AX88" s="2">
        <f t="shared" si="37"/>
        <v>-0.002655768417519022</v>
      </c>
      <c r="AY88" s="2">
        <f t="shared" si="37"/>
        <v>0.0013571148607809391</v>
      </c>
      <c r="AZ88" s="2">
        <f t="shared" si="37"/>
        <v>-0.005919710763705233</v>
      </c>
      <c r="BN88">
        <f>CM88</f>
        <v>4</v>
      </c>
      <c r="BY88">
        <f t="shared" si="46"/>
        <v>1966</v>
      </c>
      <c r="BZ88">
        <f t="shared" si="56"/>
        <v>1967</v>
      </c>
      <c r="CA88">
        <f t="shared" si="57"/>
        <v>1</v>
      </c>
      <c r="CB88">
        <f t="shared" si="58"/>
        <v>12</v>
      </c>
      <c r="CC88">
        <f t="shared" si="59"/>
        <v>3</v>
      </c>
      <c r="CD88" t="str">
        <f t="shared" si="47"/>
        <v>12_1966</v>
      </c>
      <c r="CE88" t="str">
        <f t="shared" si="47"/>
        <v>3_1967</v>
      </c>
      <c r="CG88" s="3" t="str">
        <f t="shared" si="48"/>
        <v>1_1967</v>
      </c>
      <c r="CH88">
        <f t="shared" si="49"/>
        <v>0.02925050599168122</v>
      </c>
      <c r="CI88" s="2">
        <f t="shared" si="50"/>
        <v>-0.015799521054048693</v>
      </c>
      <c r="CJ88" s="2">
        <v>1.0335949764521193</v>
      </c>
      <c r="CK88" s="2">
        <v>1.0254816656308265</v>
      </c>
      <c r="CL88" s="2">
        <f t="shared" si="38"/>
        <v>-0.00811331082129274</v>
      </c>
      <c r="CM88">
        <f t="shared" si="36"/>
        <v>4</v>
      </c>
      <c r="CS88" s="2">
        <f t="shared" si="32"/>
        <v>0.04087156952710868</v>
      </c>
      <c r="CT88" s="2">
        <f t="shared" si="33"/>
        <v>0.04474728306508702</v>
      </c>
      <c r="CU88" s="8">
        <f t="shared" si="23"/>
        <v>0.6536822794164953</v>
      </c>
      <c r="CV88" s="8">
        <f t="shared" si="24"/>
        <v>0.279</v>
      </c>
      <c r="CW88">
        <f t="shared" si="25"/>
        <v>2</v>
      </c>
      <c r="CX88">
        <f t="shared" si="26"/>
        <v>0</v>
      </c>
      <c r="CY88" s="2">
        <f t="shared" si="27"/>
        <v>1.3530833599677448</v>
      </c>
      <c r="CZ88">
        <f t="shared" si="28"/>
        <v>0.887</v>
      </c>
      <c r="DA88">
        <f t="shared" si="29"/>
        <v>4</v>
      </c>
      <c r="DB88" s="3" t="str">
        <f t="shared" si="30"/>
        <v>1_1967</v>
      </c>
      <c r="DC88">
        <f t="shared" si="31"/>
        <v>0</v>
      </c>
    </row>
    <row r="89" spans="5:107" ht="18">
      <c r="E89" t="str">
        <f t="shared" si="39"/>
        <v>10_1973</v>
      </c>
      <c r="F89" s="3">
        <v>26938</v>
      </c>
      <c r="G89">
        <v>107.690002</v>
      </c>
      <c r="H89" s="4">
        <v>0</v>
      </c>
      <c r="I89">
        <f t="shared" si="60"/>
        <v>0.9019262998002295</v>
      </c>
      <c r="J89">
        <f t="shared" si="61"/>
        <v>0.9825207136841838</v>
      </c>
      <c r="X89" s="3">
        <v>24563</v>
      </c>
      <c r="Y89">
        <v>4538.37</v>
      </c>
      <c r="Z89" s="2">
        <f t="shared" si="43"/>
        <v>0.02637486948032075</v>
      </c>
      <c r="AA89" s="2">
        <f t="shared" si="44"/>
        <v>0.0024530916683309645</v>
      </c>
      <c r="AB89">
        <v>215.946</v>
      </c>
      <c r="AC89">
        <v>159.841</v>
      </c>
      <c r="AD89">
        <v>4.219</v>
      </c>
      <c r="AE89">
        <f t="shared" si="40"/>
        <v>-56.10499999999999</v>
      </c>
      <c r="AF89">
        <f t="shared" si="41"/>
        <v>375.78700000000003</v>
      </c>
      <c r="AG89" t="s">
        <v>92</v>
      </c>
      <c r="AH89" t="str">
        <f t="shared" si="42"/>
        <v>4_1967</v>
      </c>
      <c r="AI89" s="2">
        <f t="shared" si="51"/>
        <v>-0.0028756365113604687</v>
      </c>
      <c r="AJ89">
        <f t="shared" si="54"/>
        <v>0</v>
      </c>
      <c r="AK89">
        <f t="shared" si="55"/>
        <v>-5</v>
      </c>
      <c r="AL89" s="6">
        <f t="shared" si="52"/>
        <v>24563</v>
      </c>
      <c r="AM89">
        <f t="shared" si="53"/>
        <v>-5</v>
      </c>
      <c r="AN89" t="str">
        <f t="shared" si="45"/>
        <v>4_1967</v>
      </c>
      <c r="AO89">
        <v>0</v>
      </c>
      <c r="AP89">
        <v>501.3</v>
      </c>
      <c r="AQ89">
        <v>19.211</v>
      </c>
      <c r="AR89">
        <v>33.1</v>
      </c>
      <c r="AS89" s="2" t="e">
        <f t="shared" si="34"/>
        <v>#DIV/0!</v>
      </c>
      <c r="AT89" s="2">
        <f t="shared" si="34"/>
        <v>1.051163765988677</v>
      </c>
      <c r="AU89" s="2">
        <f t="shared" si="34"/>
        <v>1.0300251997211944</v>
      </c>
      <c r="AV89" s="2">
        <f t="shared" si="34"/>
        <v>1.0254027261462206</v>
      </c>
      <c r="AW89" s="2" t="e">
        <f t="shared" si="37"/>
        <v>#DIV/0!</v>
      </c>
      <c r="AX89" s="2">
        <f t="shared" si="37"/>
        <v>-0.011175013031099468</v>
      </c>
      <c r="AY89" s="2">
        <f t="shared" si="37"/>
        <v>-0.0012450530331802323</v>
      </c>
      <c r="AZ89" s="2">
        <f t="shared" si="37"/>
        <v>-0.006592255033202266</v>
      </c>
      <c r="BB89" s="2" t="str">
        <f aca="true" t="shared" si="62" ref="BB89:BB152">AN89</f>
        <v>4_1967</v>
      </c>
      <c r="BC89" s="2">
        <f aca="true" t="shared" si="63" ref="BC89:BC152">AI89</f>
        <v>-0.0028756365113604687</v>
      </c>
      <c r="BD89" s="2">
        <f aca="true" t="shared" si="64" ref="BD89:BD152">AY89</f>
        <v>-0.0012450530331802323</v>
      </c>
      <c r="BE89">
        <f aca="true" t="shared" si="65" ref="BE89:BE152">Z89-Z85</f>
        <v>-0.04852687785761378</v>
      </c>
      <c r="BF89" s="2">
        <f aca="true" t="shared" si="66" ref="BF89:BF152">AU89-AU85</f>
        <v>0.012124200976447508</v>
      </c>
      <c r="BG89">
        <f aca="true" t="shared" si="67" ref="BG89:BG152">IF(BC89&lt;=0,IF(BD89&gt;0,3,4),IF(BD89&gt;0,2,1))</f>
        <v>4</v>
      </c>
      <c r="BH89">
        <f>CM89</f>
        <v>3</v>
      </c>
      <c r="BJ89" s="8"/>
      <c r="BK89" s="8"/>
      <c r="BL89" s="8"/>
      <c r="BN89">
        <f>CM89</f>
        <v>3</v>
      </c>
      <c r="BY89">
        <f t="shared" si="46"/>
        <v>1967</v>
      </c>
      <c r="BZ89">
        <f t="shared" si="56"/>
        <v>1967</v>
      </c>
      <c r="CA89">
        <f t="shared" si="57"/>
        <v>4</v>
      </c>
      <c r="CB89">
        <f t="shared" si="58"/>
        <v>3</v>
      </c>
      <c r="CC89">
        <f t="shared" si="59"/>
        <v>6</v>
      </c>
      <c r="CD89" t="str">
        <f t="shared" si="47"/>
        <v>3_1967</v>
      </c>
      <c r="CE89" t="str">
        <f t="shared" si="47"/>
        <v>6_1967</v>
      </c>
      <c r="CG89" s="3" t="str">
        <f t="shared" si="48"/>
        <v>4_1967</v>
      </c>
      <c r="CH89">
        <f t="shared" si="49"/>
        <v>0.02637486948032075</v>
      </c>
      <c r="CI89" s="2">
        <f t="shared" si="50"/>
        <v>-0.0028756365113604687</v>
      </c>
      <c r="CJ89" s="2">
        <v>1.0254816656308265</v>
      </c>
      <c r="CK89" s="2">
        <v>1.028412600370599</v>
      </c>
      <c r="CL89" s="2">
        <f t="shared" si="38"/>
        <v>0.0029309347397723506</v>
      </c>
      <c r="CM89">
        <f t="shared" si="36"/>
        <v>3</v>
      </c>
      <c r="CS89" s="2">
        <f t="shared" si="32"/>
        <v>0.040925056629933836</v>
      </c>
      <c r="CT89" s="2">
        <f t="shared" si="33"/>
        <v>0.04490518269028887</v>
      </c>
      <c r="CU89" s="8">
        <f t="shared" si="23"/>
        <v>0.5873457783754779</v>
      </c>
      <c r="CV89" s="8">
        <f t="shared" si="24"/>
        <v>0.229</v>
      </c>
      <c r="CW89">
        <f t="shared" si="25"/>
        <v>1</v>
      </c>
      <c r="CX89">
        <f t="shared" si="26"/>
        <v>0</v>
      </c>
      <c r="CY89" s="2">
        <f t="shared" si="27"/>
        <v>1.064037964864629</v>
      </c>
      <c r="CZ89">
        <f t="shared" si="28"/>
        <v>0.579</v>
      </c>
      <c r="DA89">
        <f t="shared" si="29"/>
        <v>3</v>
      </c>
      <c r="DB89" s="3" t="str">
        <f t="shared" si="30"/>
        <v>4_1967</v>
      </c>
      <c r="DC89">
        <f t="shared" si="31"/>
        <v>0</v>
      </c>
    </row>
    <row r="90" spans="5:107" ht="18">
      <c r="E90" t="str">
        <f t="shared" si="39"/>
        <v>11_1973</v>
      </c>
      <c r="F90" s="3">
        <v>26969</v>
      </c>
      <c r="G90">
        <v>94.419998</v>
      </c>
      <c r="H90" s="4">
        <v>1</v>
      </c>
      <c r="I90">
        <f t="shared" si="60"/>
        <v>0.790787239685306</v>
      </c>
      <c r="J90">
        <f t="shared" si="61"/>
        <v>0.8762741269420653</v>
      </c>
      <c r="X90" s="3">
        <v>24654</v>
      </c>
      <c r="Y90">
        <v>4581.309</v>
      </c>
      <c r="Z90" s="2">
        <f t="shared" si="43"/>
        <v>0.027384763393392797</v>
      </c>
      <c r="AA90" s="2">
        <f t="shared" si="44"/>
        <v>0.03838580167961925</v>
      </c>
      <c r="AB90">
        <v>218.782</v>
      </c>
      <c r="AC90">
        <v>158.558</v>
      </c>
      <c r="AD90">
        <v>3.302</v>
      </c>
      <c r="AE90">
        <f t="shared" si="40"/>
        <v>-60.22400000000002</v>
      </c>
      <c r="AF90">
        <f t="shared" si="41"/>
        <v>377.34000000000003</v>
      </c>
      <c r="AG90" t="s">
        <v>92</v>
      </c>
      <c r="AH90" t="str">
        <f t="shared" si="42"/>
        <v>7_1967</v>
      </c>
      <c r="AI90" s="2">
        <f t="shared" si="51"/>
        <v>0.0010098939130720463</v>
      </c>
      <c r="AJ90">
        <f t="shared" si="54"/>
        <v>1</v>
      </c>
      <c r="AK90">
        <f t="shared" si="55"/>
        <v>0</v>
      </c>
      <c r="AL90" s="6">
        <f t="shared" si="52"/>
        <v>24654</v>
      </c>
      <c r="AM90">
        <f t="shared" si="53"/>
        <v>1</v>
      </c>
      <c r="AN90" t="str">
        <f t="shared" si="45"/>
        <v>7_1967</v>
      </c>
      <c r="AO90">
        <v>0</v>
      </c>
      <c r="AP90">
        <v>506.7</v>
      </c>
      <c r="AQ90">
        <v>19.368</v>
      </c>
      <c r="AR90">
        <v>33.4</v>
      </c>
      <c r="AS90" s="2" t="e">
        <f t="shared" si="34"/>
        <v>#DIV/0!</v>
      </c>
      <c r="AT90" s="2">
        <f t="shared" si="34"/>
        <v>1.054307116104869</v>
      </c>
      <c r="AU90" s="2">
        <f t="shared" si="34"/>
        <v>1.029282032204921</v>
      </c>
      <c r="AV90" s="2">
        <f t="shared" si="34"/>
        <v>1.0292758089368257</v>
      </c>
      <c r="AW90" s="2" t="e">
        <f t="shared" si="37"/>
        <v>#DIV/0!</v>
      </c>
      <c r="AX90" s="2">
        <f t="shared" si="37"/>
        <v>0.003143350116191934</v>
      </c>
      <c r="AY90" s="2">
        <f t="shared" si="37"/>
        <v>-0.0007431675162734575</v>
      </c>
      <c r="AZ90" s="2">
        <f t="shared" si="37"/>
        <v>0.0038730827906050536</v>
      </c>
      <c r="BB90" s="2" t="str">
        <f t="shared" si="62"/>
        <v>7_1967</v>
      </c>
      <c r="BC90" s="2">
        <f t="shared" si="63"/>
        <v>0.0010098939130720463</v>
      </c>
      <c r="BD90" s="2">
        <f t="shared" si="64"/>
        <v>-0.0007431675162734575</v>
      </c>
      <c r="BE90">
        <f t="shared" si="65"/>
        <v>-0.03304420286318299</v>
      </c>
      <c r="BF90" s="2">
        <f t="shared" si="66"/>
        <v>0.004948880326858918</v>
      </c>
      <c r="BG90">
        <f t="shared" si="67"/>
        <v>1</v>
      </c>
      <c r="BH90">
        <f aca="true" t="shared" si="68" ref="BH90:BH153">CM90</f>
        <v>1</v>
      </c>
      <c r="BI90">
        <f aca="true" t="shared" si="69" ref="BI90:BI153">INDEX($E$8:$G$665,MATCH(BM90,$E$8:$E$665,0),3)</f>
        <v>91.32</v>
      </c>
      <c r="BJ90" s="8">
        <f aca="true" t="shared" si="70" ref="BJ90:BJ153">BI91/BI90</f>
        <v>1.058585173017959</v>
      </c>
      <c r="BK90" s="8">
        <f aca="true" t="shared" si="71" ref="BK90:BK153">BI92/BI90</f>
        <v>1.0442400459921157</v>
      </c>
      <c r="BL90" s="8">
        <f>BI93/BI90</f>
        <v>1.0275952255803769</v>
      </c>
      <c r="BM90" t="str">
        <f>"6"&amp;RIGHT(BB89,5)</f>
        <v>6_1967</v>
      </c>
      <c r="BN90">
        <f aca="true" t="shared" si="72" ref="BN90:BN153">CM90</f>
        <v>1</v>
      </c>
      <c r="BY90">
        <f t="shared" si="46"/>
        <v>1967</v>
      </c>
      <c r="BZ90">
        <f t="shared" si="56"/>
        <v>1967</v>
      </c>
      <c r="CA90">
        <f t="shared" si="57"/>
        <v>7</v>
      </c>
      <c r="CB90">
        <f t="shared" si="58"/>
        <v>6</v>
      </c>
      <c r="CC90">
        <f t="shared" si="59"/>
        <v>9</v>
      </c>
      <c r="CD90" t="str">
        <f t="shared" si="47"/>
        <v>6_1967</v>
      </c>
      <c r="CE90" t="str">
        <f t="shared" si="47"/>
        <v>9_1967</v>
      </c>
      <c r="CG90" s="3" t="str">
        <f t="shared" si="48"/>
        <v>7_1967</v>
      </c>
      <c r="CH90">
        <f t="shared" si="49"/>
        <v>0.027384763393392797</v>
      </c>
      <c r="CI90" s="2">
        <f t="shared" si="50"/>
        <v>0.0010098939130720463</v>
      </c>
      <c r="CJ90" s="2">
        <v>1.028412600370599</v>
      </c>
      <c r="CK90" s="2">
        <v>1.0259541984732825</v>
      </c>
      <c r="CL90" s="2">
        <f t="shared" si="38"/>
        <v>-0.002458401897316387</v>
      </c>
      <c r="CM90">
        <f t="shared" si="36"/>
        <v>1</v>
      </c>
      <c r="CN90">
        <v>91.32</v>
      </c>
      <c r="CO90">
        <v>96.669998</v>
      </c>
      <c r="CP90" s="8">
        <f>CO90/CN90</f>
        <v>1.058585173017959</v>
      </c>
      <c r="CQ90" s="8">
        <f>CO91/CN90</f>
        <v>1.0442400459921157</v>
      </c>
      <c r="CR90" s="8">
        <f>CO92/CN90</f>
        <v>1.0275952255803769</v>
      </c>
      <c r="CS90" s="2">
        <f t="shared" si="32"/>
        <v>0.0413322358587544</v>
      </c>
      <c r="CT90" s="2">
        <f t="shared" si="33"/>
        <v>0.04418356384296063</v>
      </c>
      <c r="CU90" s="8">
        <f t="shared" si="23"/>
        <v>0.6197952589502526</v>
      </c>
      <c r="CV90" s="8">
        <f t="shared" si="24"/>
        <v>0.258</v>
      </c>
      <c r="CW90">
        <f t="shared" si="25"/>
        <v>2</v>
      </c>
      <c r="CX90">
        <f t="shared" si="26"/>
        <v>0</v>
      </c>
      <c r="CY90" s="2">
        <f t="shared" si="27"/>
        <v>0.9771432219306379</v>
      </c>
      <c r="CZ90">
        <f t="shared" si="28"/>
        <v>0.441</v>
      </c>
      <c r="DA90">
        <f t="shared" si="29"/>
        <v>2</v>
      </c>
      <c r="DB90" s="3" t="str">
        <f t="shared" si="30"/>
        <v>7_1967</v>
      </c>
      <c r="DC90">
        <f t="shared" si="31"/>
        <v>1</v>
      </c>
    </row>
    <row r="91" spans="5:107" ht="18">
      <c r="E91" t="str">
        <f t="shared" si="39"/>
        <v>12_1973</v>
      </c>
      <c r="F91" s="3">
        <v>26999</v>
      </c>
      <c r="G91">
        <v>99.800003</v>
      </c>
      <c r="H91" s="4">
        <v>1</v>
      </c>
      <c r="I91">
        <f t="shared" si="60"/>
        <v>0.8696410008776403</v>
      </c>
      <c r="J91">
        <f t="shared" si="61"/>
        <v>0.9404595737127126</v>
      </c>
      <c r="X91" s="3">
        <v>24746</v>
      </c>
      <c r="Y91">
        <v>4615.853</v>
      </c>
      <c r="Z91" s="2">
        <f t="shared" si="43"/>
        <v>0.02670862011171815</v>
      </c>
      <c r="AA91" s="2">
        <f t="shared" si="44"/>
        <v>0.030503658102797315</v>
      </c>
      <c r="AB91">
        <v>230.32</v>
      </c>
      <c r="AC91">
        <v>161.549</v>
      </c>
      <c r="AD91">
        <v>2.244</v>
      </c>
      <c r="AE91">
        <f t="shared" si="40"/>
        <v>-68.77099999999999</v>
      </c>
      <c r="AF91">
        <f t="shared" si="41"/>
        <v>391.869</v>
      </c>
      <c r="AG91" t="s">
        <v>92</v>
      </c>
      <c r="AH91" t="str">
        <f t="shared" si="42"/>
        <v>10_1967</v>
      </c>
      <c r="AI91" s="2">
        <f t="shared" si="51"/>
        <v>-0.000676143281674646</v>
      </c>
      <c r="AJ91">
        <f t="shared" si="54"/>
        <v>0</v>
      </c>
      <c r="AK91">
        <f t="shared" si="55"/>
        <v>-1</v>
      </c>
      <c r="AL91" s="6">
        <f t="shared" si="52"/>
        <v>24746</v>
      </c>
      <c r="AM91">
        <f t="shared" si="53"/>
        <v>-1</v>
      </c>
      <c r="AN91" t="str">
        <f t="shared" si="45"/>
        <v>10_1967</v>
      </c>
      <c r="AO91">
        <v>0</v>
      </c>
      <c r="AP91">
        <v>512.2</v>
      </c>
      <c r="AQ91">
        <v>19.569</v>
      </c>
      <c r="AR91">
        <v>33.7</v>
      </c>
      <c r="AS91" s="2" t="e">
        <f t="shared" si="34"/>
        <v>#DIV/0!</v>
      </c>
      <c r="AT91" s="2">
        <f t="shared" si="34"/>
        <v>1.0489453204996928</v>
      </c>
      <c r="AU91" s="2">
        <f t="shared" si="34"/>
        <v>1.031521796426124</v>
      </c>
      <c r="AV91" s="2">
        <f t="shared" si="34"/>
        <v>1.025875190258752</v>
      </c>
      <c r="AW91" s="2" t="e">
        <f t="shared" si="37"/>
        <v>#DIV/0!</v>
      </c>
      <c r="AX91" s="2">
        <f t="shared" si="37"/>
        <v>-0.005361795605176134</v>
      </c>
      <c r="AY91" s="2">
        <f t="shared" si="37"/>
        <v>0.002239764221203089</v>
      </c>
      <c r="AZ91" s="2">
        <f t="shared" si="37"/>
        <v>-0.00340061867807373</v>
      </c>
      <c r="BB91" s="2" t="str">
        <f t="shared" si="62"/>
        <v>10_1967</v>
      </c>
      <c r="BC91" s="2">
        <f t="shared" si="63"/>
        <v>-0.000676143281674646</v>
      </c>
      <c r="BD91" s="2">
        <f t="shared" si="64"/>
        <v>0.002239764221203089</v>
      </c>
      <c r="BE91">
        <f t="shared" si="65"/>
        <v>-0.01834140693401176</v>
      </c>
      <c r="BF91" s="2">
        <f t="shared" si="66"/>
        <v>0.0016086585325303382</v>
      </c>
      <c r="BG91">
        <f t="shared" si="67"/>
        <v>3</v>
      </c>
      <c r="BH91">
        <f t="shared" si="68"/>
        <v>3</v>
      </c>
      <c r="BI91">
        <f t="shared" si="69"/>
        <v>96.669998</v>
      </c>
      <c r="BJ91" s="8">
        <f t="shared" si="70"/>
        <v>0.9864487738998401</v>
      </c>
      <c r="BK91" s="8">
        <f t="shared" si="71"/>
        <v>0.970725126114102</v>
      </c>
      <c r="BL91" s="8">
        <f aca="true" t="shared" si="73" ref="BL91:BL154">BI94/BI91</f>
        <v>1.0438606195067883</v>
      </c>
      <c r="BM91" t="str">
        <f>"9"&amp;RIGHT(BB90,5)</f>
        <v>9_1967</v>
      </c>
      <c r="BN91">
        <f t="shared" si="72"/>
        <v>3</v>
      </c>
      <c r="BY91">
        <f t="shared" si="46"/>
        <v>1967</v>
      </c>
      <c r="BZ91">
        <f t="shared" si="56"/>
        <v>1967</v>
      </c>
      <c r="CA91">
        <f t="shared" si="57"/>
        <v>10</v>
      </c>
      <c r="CB91">
        <f t="shared" si="58"/>
        <v>9</v>
      </c>
      <c r="CC91">
        <f t="shared" si="59"/>
        <v>12</v>
      </c>
      <c r="CD91" t="str">
        <f t="shared" si="47"/>
        <v>9_1967</v>
      </c>
      <c r="CE91" t="str">
        <f t="shared" si="47"/>
        <v>12_1967</v>
      </c>
      <c r="CG91" s="3" t="str">
        <f t="shared" si="48"/>
        <v>10_1967</v>
      </c>
      <c r="CH91">
        <f t="shared" si="49"/>
        <v>0.02670862011171815</v>
      </c>
      <c r="CI91" s="2">
        <f t="shared" si="50"/>
        <v>-0.000676143281674646</v>
      </c>
      <c r="CJ91" s="2">
        <v>1.0259541984732825</v>
      </c>
      <c r="CK91" s="2">
        <v>1.0328068043742404</v>
      </c>
      <c r="CL91" s="2">
        <f t="shared" si="38"/>
        <v>0.006852605900957931</v>
      </c>
      <c r="CM91">
        <f t="shared" si="36"/>
        <v>3</v>
      </c>
      <c r="CN91">
        <v>96.669998</v>
      </c>
      <c r="CO91">
        <v>95.360001</v>
      </c>
      <c r="CP91" s="8">
        <f aca="true" t="shared" si="74" ref="CP91:CP154">CO91/CN91</f>
        <v>0.9864487738998401</v>
      </c>
      <c r="CQ91" s="8">
        <f aca="true" t="shared" si="75" ref="CQ91:CQ154">CO92/CN91</f>
        <v>0.970725126114102</v>
      </c>
      <c r="CR91" s="8">
        <f aca="true" t="shared" si="76" ref="CR91:CR154">CO93/CN91</f>
        <v>1.0438606195067883</v>
      </c>
      <c r="CS91" s="2">
        <f t="shared" si="32"/>
        <v>0.041485592227841254</v>
      </c>
      <c r="CT91" s="2">
        <f t="shared" si="33"/>
        <v>0.04430139782681142</v>
      </c>
      <c r="CU91" s="8">
        <f t="shared" si="23"/>
        <v>0.6028843653225309</v>
      </c>
      <c r="CV91" s="8">
        <f t="shared" si="24"/>
        <v>0.254</v>
      </c>
      <c r="CW91">
        <f t="shared" si="25"/>
        <v>2</v>
      </c>
      <c r="CX91">
        <f t="shared" si="26"/>
        <v>0</v>
      </c>
      <c r="CY91" s="2">
        <f t="shared" si="27"/>
        <v>1.0152623464459951</v>
      </c>
      <c r="CZ91">
        <f t="shared" si="28"/>
        <v>0.487</v>
      </c>
      <c r="DA91">
        <f t="shared" si="29"/>
        <v>2</v>
      </c>
      <c r="DB91" s="3" t="str">
        <f t="shared" si="30"/>
        <v>10_1967</v>
      </c>
      <c r="DC91">
        <f t="shared" si="31"/>
        <v>0</v>
      </c>
    </row>
    <row r="92" spans="5:107" ht="18">
      <c r="E92" t="str">
        <f t="shared" si="39"/>
        <v>1_1974</v>
      </c>
      <c r="F92" s="3">
        <v>27030</v>
      </c>
      <c r="G92">
        <v>96.57</v>
      </c>
      <c r="H92" s="4">
        <v>1</v>
      </c>
      <c r="I92">
        <f t="shared" si="60"/>
        <v>0.8696082610641621</v>
      </c>
      <c r="J92">
        <f t="shared" si="61"/>
        <v>0.9232092893789685</v>
      </c>
      <c r="X92" s="3">
        <v>24838</v>
      </c>
      <c r="Y92">
        <v>4709.993</v>
      </c>
      <c r="Z92" s="2">
        <f t="shared" si="43"/>
        <v>0.038451879810150524</v>
      </c>
      <c r="AA92" s="2">
        <f t="shared" si="44"/>
        <v>0.08410954645992952</v>
      </c>
      <c r="AB92">
        <v>243.89</v>
      </c>
      <c r="AC92">
        <v>166.086</v>
      </c>
      <c r="AD92">
        <v>1.054</v>
      </c>
      <c r="AE92">
        <f t="shared" si="40"/>
        <v>-77.80399999999997</v>
      </c>
      <c r="AF92">
        <f t="shared" si="41"/>
        <v>409.976</v>
      </c>
      <c r="AG92" t="s">
        <v>92</v>
      </c>
      <c r="AH92" t="str">
        <f t="shared" si="42"/>
        <v>1_1968</v>
      </c>
      <c r="AI92" s="2">
        <f t="shared" si="51"/>
        <v>0.011743259698432373</v>
      </c>
      <c r="AJ92">
        <f t="shared" si="54"/>
        <v>1</v>
      </c>
      <c r="AK92">
        <f t="shared" si="55"/>
        <v>0</v>
      </c>
      <c r="AL92" s="6">
        <f t="shared" si="52"/>
        <v>24838</v>
      </c>
      <c r="AM92">
        <f t="shared" si="53"/>
        <v>1</v>
      </c>
      <c r="AN92" t="str">
        <f t="shared" si="45"/>
        <v>1_1968</v>
      </c>
      <c r="AO92">
        <v>0</v>
      </c>
      <c r="AP92">
        <v>530.9</v>
      </c>
      <c r="AQ92">
        <v>19.766</v>
      </c>
      <c r="AR92">
        <v>34.1</v>
      </c>
      <c r="AS92" s="2" t="e">
        <f t="shared" si="34"/>
        <v>#DIV/0!</v>
      </c>
      <c r="AT92" s="2">
        <f t="shared" si="34"/>
        <v>1.074261432618373</v>
      </c>
      <c r="AU92" s="2">
        <f t="shared" si="34"/>
        <v>1.0351400890285414</v>
      </c>
      <c r="AV92" s="2">
        <f t="shared" si="34"/>
        <v>1.0364741641337387</v>
      </c>
      <c r="AW92" s="2" t="e">
        <f t="shared" si="37"/>
        <v>#DIV/0!</v>
      </c>
      <c r="AX92" s="2">
        <f t="shared" si="37"/>
        <v>0.025316112118680234</v>
      </c>
      <c r="AY92" s="2">
        <f t="shared" si="37"/>
        <v>0.0036182926024173057</v>
      </c>
      <c r="AZ92" s="2">
        <f t="shared" si="37"/>
        <v>0.010598973874986761</v>
      </c>
      <c r="BB92" s="2" t="str">
        <f t="shared" si="62"/>
        <v>1_1968</v>
      </c>
      <c r="BC92" s="2">
        <f t="shared" si="63"/>
        <v>0.011743259698432373</v>
      </c>
      <c r="BD92" s="2">
        <f t="shared" si="64"/>
        <v>0.0036182926024173057</v>
      </c>
      <c r="BE92">
        <f t="shared" si="65"/>
        <v>0.009201373818469305</v>
      </c>
      <c r="BF92" s="2">
        <f t="shared" si="66"/>
        <v>0.0038698362741667047</v>
      </c>
      <c r="BG92">
        <f t="shared" si="67"/>
        <v>2</v>
      </c>
      <c r="BH92">
        <f t="shared" si="68"/>
        <v>2</v>
      </c>
      <c r="BI92">
        <f t="shared" si="69"/>
        <v>95.360001</v>
      </c>
      <c r="BJ92" s="8">
        <f t="shared" si="70"/>
        <v>0.9840603504188302</v>
      </c>
      <c r="BK92" s="8">
        <f t="shared" si="71"/>
        <v>1.058200534205112</v>
      </c>
      <c r="BL92" s="8">
        <f t="shared" si="73"/>
        <v>1.0824244957799445</v>
      </c>
      <c r="BM92" t="str">
        <f>"12"&amp;RIGHT(BB91,5)</f>
        <v>12_1967</v>
      </c>
      <c r="BN92">
        <f t="shared" si="72"/>
        <v>2</v>
      </c>
      <c r="BP92">
        <f aca="true" t="shared" si="77" ref="BP92:BP155">IF(BQ92&lt;0.25,1,IF(BQ92&lt;0.5,2,IF(BQ92&lt;0.75,3,4)))</f>
        <v>4</v>
      </c>
      <c r="BQ92" s="8">
        <f>PERCENTRANK(BC$92:BC$295,BC92)</f>
        <v>0.857</v>
      </c>
      <c r="BR92">
        <f aca="true" t="shared" si="78" ref="BR92:BR155">IF(BS92&lt;0.25,1,IF(BS92&lt;0.5,2,IF(BS92&lt;0.75,3,4)))</f>
        <v>1</v>
      </c>
      <c r="BS92" s="8">
        <f>1-PERCENTRANK(BD$92:BD$295,BD92)</f>
        <v>0.09899999999999998</v>
      </c>
      <c r="BT92">
        <f aca="true" t="shared" si="79" ref="BT92:BT155">IF(BU92&lt;0.25,1,IF(BU92&lt;0.5,2,IF(BU92&lt;0.75,3,4)))</f>
        <v>2</v>
      </c>
      <c r="BU92" s="8">
        <f>PERCENTRANK(BV$92:BV$295,BV92)</f>
        <v>0.443</v>
      </c>
      <c r="BV92" s="8">
        <f aca="true" t="shared" si="80" ref="BV92:BV155">BQ92+BS92</f>
        <v>0.956</v>
      </c>
      <c r="BY92">
        <f t="shared" si="46"/>
        <v>1967</v>
      </c>
      <c r="BZ92">
        <f t="shared" si="56"/>
        <v>1968</v>
      </c>
      <c r="CA92">
        <f t="shared" si="57"/>
        <v>1</v>
      </c>
      <c r="CB92">
        <f t="shared" si="58"/>
        <v>12</v>
      </c>
      <c r="CC92">
        <f t="shared" si="59"/>
        <v>3</v>
      </c>
      <c r="CD92" t="str">
        <f t="shared" si="47"/>
        <v>12_1967</v>
      </c>
      <c r="CE92" t="str">
        <f t="shared" si="47"/>
        <v>3_1968</v>
      </c>
      <c r="CG92" s="3" t="str">
        <f t="shared" si="48"/>
        <v>1_1968</v>
      </c>
      <c r="CH92">
        <f t="shared" si="49"/>
        <v>0.038451879810150524</v>
      </c>
      <c r="CI92" s="2">
        <f t="shared" si="50"/>
        <v>0.011743259698432373</v>
      </c>
      <c r="CJ92" s="2">
        <v>1.0328068043742404</v>
      </c>
      <c r="CK92" s="2">
        <v>1.0393939393939393</v>
      </c>
      <c r="CL92" s="2">
        <f t="shared" si="38"/>
        <v>0.006587135019698875</v>
      </c>
      <c r="CM92">
        <f t="shared" si="36"/>
        <v>2</v>
      </c>
      <c r="CN92">
        <v>95.360001</v>
      </c>
      <c r="CO92">
        <v>93.839996</v>
      </c>
      <c r="CP92" s="8">
        <f t="shared" si="74"/>
        <v>0.9840603504188302</v>
      </c>
      <c r="CQ92" s="8">
        <f t="shared" si="75"/>
        <v>1.058200534205112</v>
      </c>
      <c r="CR92" s="8">
        <f t="shared" si="76"/>
        <v>1.0824244957799445</v>
      </c>
      <c r="CS92" s="2">
        <f t="shared" si="32"/>
        <v>0.041666426078102926</v>
      </c>
      <c r="CT92" s="2">
        <f t="shared" si="33"/>
        <v>0.0466414921840288</v>
      </c>
      <c r="CU92" s="8">
        <f t="shared" si="23"/>
        <v>0.8244135856210321</v>
      </c>
      <c r="CV92" s="8">
        <f t="shared" si="24"/>
        <v>0.37</v>
      </c>
      <c r="CW92">
        <f t="shared" si="25"/>
        <v>2</v>
      </c>
      <c r="CX92">
        <f t="shared" si="26"/>
        <v>0</v>
      </c>
      <c r="CY92" s="2">
        <f t="shared" si="27"/>
        <v>0.748222898785096</v>
      </c>
      <c r="CZ92">
        <f t="shared" si="28"/>
        <v>0.212</v>
      </c>
      <c r="DA92">
        <f t="shared" si="29"/>
        <v>1</v>
      </c>
      <c r="DB92" s="3" t="str">
        <f t="shared" si="30"/>
        <v>1_1968</v>
      </c>
      <c r="DC92">
        <f t="shared" si="31"/>
        <v>1</v>
      </c>
    </row>
    <row r="93" spans="5:107" ht="18">
      <c r="E93" t="str">
        <f t="shared" si="39"/>
        <v>2_1974</v>
      </c>
      <c r="F93" s="3">
        <v>27061</v>
      </c>
      <c r="G93">
        <v>96.220001</v>
      </c>
      <c r="H93" s="4">
        <v>1</v>
      </c>
      <c r="I93">
        <f t="shared" si="60"/>
        <v>0.8729813112594691</v>
      </c>
      <c r="J93">
        <f t="shared" si="61"/>
        <v>0.9308610207499822</v>
      </c>
      <c r="X93" s="3">
        <v>24929</v>
      </c>
      <c r="Y93">
        <v>4788.688</v>
      </c>
      <c r="Z93" s="2">
        <f t="shared" si="43"/>
        <v>0.05515592602630459</v>
      </c>
      <c r="AA93" s="2">
        <f t="shared" si="44"/>
        <v>0.06852606815249285</v>
      </c>
      <c r="AB93">
        <v>247.61</v>
      </c>
      <c r="AC93">
        <v>168.865</v>
      </c>
      <c r="AD93">
        <v>1.749</v>
      </c>
      <c r="AE93">
        <f t="shared" si="40"/>
        <v>-78.745</v>
      </c>
      <c r="AF93">
        <f t="shared" si="41"/>
        <v>416.475</v>
      </c>
      <c r="AG93" t="s">
        <v>92</v>
      </c>
      <c r="AH93" t="str">
        <f t="shared" si="42"/>
        <v>4_1968</v>
      </c>
      <c r="AI93" s="2">
        <f t="shared" si="51"/>
        <v>0.016704046216154067</v>
      </c>
      <c r="AJ93">
        <f t="shared" si="54"/>
        <v>2</v>
      </c>
      <c r="AK93">
        <f t="shared" si="55"/>
        <v>0</v>
      </c>
      <c r="AL93" s="6">
        <f t="shared" si="52"/>
        <v>24929</v>
      </c>
      <c r="AM93">
        <f t="shared" si="53"/>
        <v>2</v>
      </c>
      <c r="AN93" t="str">
        <f t="shared" si="45"/>
        <v>4_1968</v>
      </c>
      <c r="AO93">
        <v>0</v>
      </c>
      <c r="AP93">
        <v>544</v>
      </c>
      <c r="AQ93">
        <v>20.004</v>
      </c>
      <c r="AR93">
        <v>34.4</v>
      </c>
      <c r="AS93" s="2" t="e">
        <f t="shared" si="34"/>
        <v>#DIV/0!</v>
      </c>
      <c r="AT93" s="2">
        <f t="shared" si="34"/>
        <v>1.085178535806902</v>
      </c>
      <c r="AU93" s="2">
        <f t="shared" si="34"/>
        <v>1.041278434230389</v>
      </c>
      <c r="AV93" s="2">
        <f t="shared" si="34"/>
        <v>1.039274924471299</v>
      </c>
      <c r="AW93" s="2" t="e">
        <f t="shared" si="37"/>
        <v>#DIV/0!</v>
      </c>
      <c r="AX93" s="2">
        <f t="shared" si="37"/>
        <v>0.010917103188528898</v>
      </c>
      <c r="AY93" s="2">
        <f t="shared" si="37"/>
        <v>0.006138345201847528</v>
      </c>
      <c r="AZ93" s="2">
        <f t="shared" si="37"/>
        <v>0.002800760337560382</v>
      </c>
      <c r="BB93" s="2" t="str">
        <f t="shared" si="62"/>
        <v>4_1968</v>
      </c>
      <c r="BC93" s="2">
        <f t="shared" si="63"/>
        <v>0.016704046216154067</v>
      </c>
      <c r="BD93" s="2">
        <f t="shared" si="64"/>
        <v>0.006138345201847528</v>
      </c>
      <c r="BE93">
        <f t="shared" si="65"/>
        <v>0.02878105654598384</v>
      </c>
      <c r="BF93" s="2">
        <f t="shared" si="66"/>
        <v>0.011253234509194465</v>
      </c>
      <c r="BG93">
        <f t="shared" si="67"/>
        <v>2</v>
      </c>
      <c r="BH93">
        <f t="shared" si="68"/>
        <v>2</v>
      </c>
      <c r="BI93">
        <f t="shared" si="69"/>
        <v>93.839996</v>
      </c>
      <c r="BJ93" s="8">
        <f t="shared" si="70"/>
        <v>1.0753410944305668</v>
      </c>
      <c r="BK93" s="8">
        <f t="shared" si="71"/>
        <v>1.099957431796992</v>
      </c>
      <c r="BL93" s="8">
        <f t="shared" si="73"/>
        <v>1.107523491369288</v>
      </c>
      <c r="BM93" t="str">
        <f>"3"&amp;RIGHT(BB92,5)</f>
        <v>3_1968</v>
      </c>
      <c r="BN93">
        <f t="shared" si="72"/>
        <v>2</v>
      </c>
      <c r="BP93">
        <f t="shared" si="77"/>
        <v>4</v>
      </c>
      <c r="BQ93" s="8">
        <f aca="true" t="shared" si="81" ref="BQ93:BQ156">PERCENTRANK(BC$92:BC$295,BC93)</f>
        <v>0.94</v>
      </c>
      <c r="BR93">
        <f t="shared" si="78"/>
        <v>1</v>
      </c>
      <c r="BS93" s="8">
        <f aca="true" t="shared" si="82" ref="BS93:BS156">1-PERCENTRANK(BD$92:BD$295,BD93)</f>
        <v>0.04500000000000004</v>
      </c>
      <c r="BT93">
        <f t="shared" si="79"/>
        <v>2</v>
      </c>
      <c r="BU93" s="8">
        <f aca="true" t="shared" si="83" ref="BU93:BU156">PERCENTRANK(BV$92:BV$295,BV93)</f>
        <v>0.477</v>
      </c>
      <c r="BV93" s="8">
        <f t="shared" si="80"/>
        <v>0.985</v>
      </c>
      <c r="BY93">
        <f t="shared" si="46"/>
        <v>1968</v>
      </c>
      <c r="BZ93">
        <f t="shared" si="56"/>
        <v>1968</v>
      </c>
      <c r="CA93">
        <f t="shared" si="57"/>
        <v>4</v>
      </c>
      <c r="CB93">
        <f t="shared" si="58"/>
        <v>3</v>
      </c>
      <c r="CC93">
        <f t="shared" si="59"/>
        <v>6</v>
      </c>
      <c r="CD93" t="str">
        <f t="shared" si="47"/>
        <v>3_1968</v>
      </c>
      <c r="CE93" t="str">
        <f t="shared" si="47"/>
        <v>6_1968</v>
      </c>
      <c r="CG93" s="3" t="str">
        <f t="shared" si="48"/>
        <v>4_1968</v>
      </c>
      <c r="CH93">
        <f t="shared" si="49"/>
        <v>0.05515592602630459</v>
      </c>
      <c r="CI93" s="2">
        <f t="shared" si="50"/>
        <v>0.016704046216154067</v>
      </c>
      <c r="CJ93" s="2">
        <v>1.0393939393939393</v>
      </c>
      <c r="CK93" s="2">
        <v>1.0420420420420422</v>
      </c>
      <c r="CL93" s="2">
        <f t="shared" si="38"/>
        <v>0.00264810264810289</v>
      </c>
      <c r="CM93">
        <f t="shared" si="36"/>
        <v>2</v>
      </c>
      <c r="CN93">
        <v>93.839996</v>
      </c>
      <c r="CO93">
        <v>100.910004</v>
      </c>
      <c r="CP93" s="8">
        <f t="shared" si="74"/>
        <v>1.0753410944305668</v>
      </c>
      <c r="CQ93" s="8">
        <f t="shared" si="75"/>
        <v>1.099957431796992</v>
      </c>
      <c r="CR93" s="8">
        <f t="shared" si="76"/>
        <v>1.107523491369288</v>
      </c>
      <c r="CS93" s="2">
        <f t="shared" si="32"/>
        <v>0.042469735154617994</v>
      </c>
      <c r="CT93" s="2">
        <f t="shared" si="33"/>
        <v>0.04735543168583645</v>
      </c>
      <c r="CU93" s="8">
        <f t="shared" si="23"/>
        <v>1.1647222728792312</v>
      </c>
      <c r="CV93" s="8">
        <f t="shared" si="24"/>
        <v>0.608</v>
      </c>
      <c r="CW93">
        <f t="shared" si="25"/>
        <v>3</v>
      </c>
      <c r="CX93">
        <f t="shared" si="26"/>
        <v>1</v>
      </c>
      <c r="CY93" s="2">
        <f t="shared" si="27"/>
        <v>0.647262296604719</v>
      </c>
      <c r="CZ93">
        <f t="shared" si="28"/>
        <v>0.154</v>
      </c>
      <c r="DA93">
        <f t="shared" si="29"/>
        <v>1</v>
      </c>
      <c r="DB93" s="3" t="str">
        <f t="shared" si="30"/>
        <v>4_1968</v>
      </c>
      <c r="DC93">
        <f t="shared" si="31"/>
        <v>1</v>
      </c>
    </row>
    <row r="94" spans="5:107" ht="18">
      <c r="E94" t="str">
        <f t="shared" si="39"/>
        <v>3_1974</v>
      </c>
      <c r="F94" s="3">
        <v>27089</v>
      </c>
      <c r="G94">
        <v>94.330002</v>
      </c>
      <c r="H94" s="4">
        <v>1</v>
      </c>
      <c r="I94">
        <f t="shared" si="60"/>
        <v>0.855833797352261</v>
      </c>
      <c r="J94">
        <f t="shared" si="61"/>
        <v>0.9231371604684679</v>
      </c>
      <c r="X94" s="3">
        <v>25020</v>
      </c>
      <c r="Y94">
        <v>4825.799</v>
      </c>
      <c r="Z94" s="2">
        <f t="shared" si="43"/>
        <v>0.05336684340654596</v>
      </c>
      <c r="AA94" s="2">
        <f t="shared" si="44"/>
        <v>0.03136110185393415</v>
      </c>
      <c r="AB94">
        <v>262.491</v>
      </c>
      <c r="AC94">
        <v>180.873</v>
      </c>
      <c r="AD94">
        <v>1.65</v>
      </c>
      <c r="AE94">
        <f t="shared" si="40"/>
        <v>-81.618</v>
      </c>
      <c r="AF94">
        <f t="shared" si="41"/>
        <v>443.364</v>
      </c>
      <c r="AG94" t="s">
        <v>92</v>
      </c>
      <c r="AH94" t="str">
        <f t="shared" si="42"/>
        <v>7_1968</v>
      </c>
      <c r="AI94" s="2">
        <f t="shared" si="51"/>
        <v>-0.0017890826197586307</v>
      </c>
      <c r="AJ94">
        <f t="shared" si="54"/>
        <v>0</v>
      </c>
      <c r="AK94">
        <f t="shared" si="55"/>
        <v>-1</v>
      </c>
      <c r="AL94" s="6">
        <f t="shared" si="52"/>
        <v>25020</v>
      </c>
      <c r="AM94">
        <f t="shared" si="53"/>
        <v>-1</v>
      </c>
      <c r="AN94" t="str">
        <f t="shared" si="45"/>
        <v>7_1968</v>
      </c>
      <c r="AO94">
        <v>0</v>
      </c>
      <c r="AP94">
        <v>563.2</v>
      </c>
      <c r="AQ94">
        <v>20.225</v>
      </c>
      <c r="AR94">
        <v>34.9</v>
      </c>
      <c r="AS94" s="2" t="e">
        <f t="shared" si="34"/>
        <v>#DIV/0!</v>
      </c>
      <c r="AT94" s="2">
        <f t="shared" si="34"/>
        <v>1.1115058219853957</v>
      </c>
      <c r="AU94" s="2">
        <f t="shared" si="34"/>
        <v>1.0442482445270551</v>
      </c>
      <c r="AV94" s="2">
        <f t="shared" si="34"/>
        <v>1.0449101796407185</v>
      </c>
      <c r="AW94" s="2" t="e">
        <f t="shared" si="37"/>
        <v>#DIV/0!</v>
      </c>
      <c r="AX94" s="2">
        <f t="shared" si="37"/>
        <v>0.02632728617849378</v>
      </c>
      <c r="AY94" s="2">
        <f t="shared" si="37"/>
        <v>0.0029698102966662088</v>
      </c>
      <c r="AZ94" s="2">
        <f t="shared" si="37"/>
        <v>0.005635255169419429</v>
      </c>
      <c r="BB94" s="2" t="str">
        <f t="shared" si="62"/>
        <v>7_1968</v>
      </c>
      <c r="BC94" s="2">
        <f t="shared" si="63"/>
        <v>-0.0017890826197586307</v>
      </c>
      <c r="BD94" s="2">
        <f t="shared" si="64"/>
        <v>0.0029698102966662088</v>
      </c>
      <c r="BE94">
        <f t="shared" si="65"/>
        <v>0.025982080013153164</v>
      </c>
      <c r="BF94" s="2">
        <f t="shared" si="66"/>
        <v>0.014966212322134131</v>
      </c>
      <c r="BG94">
        <f t="shared" si="67"/>
        <v>3</v>
      </c>
      <c r="BH94">
        <f t="shared" si="68"/>
        <v>3</v>
      </c>
      <c r="BI94">
        <f t="shared" si="69"/>
        <v>100.910004</v>
      </c>
      <c r="BJ94" s="8">
        <f t="shared" si="70"/>
        <v>1.022891655023619</v>
      </c>
      <c r="BK94" s="8">
        <f t="shared" si="71"/>
        <v>1.0299276174837928</v>
      </c>
      <c r="BL94" s="8">
        <f t="shared" si="73"/>
        <v>0.9977207017056505</v>
      </c>
      <c r="BM94" t="str">
        <f>"6"&amp;RIGHT(BB93,5)</f>
        <v>6_1968</v>
      </c>
      <c r="BN94">
        <f t="shared" si="72"/>
        <v>3</v>
      </c>
      <c r="BP94">
        <f t="shared" si="77"/>
        <v>2</v>
      </c>
      <c r="BQ94" s="8">
        <f t="shared" si="81"/>
        <v>0.448</v>
      </c>
      <c r="BR94">
        <f t="shared" si="78"/>
        <v>1</v>
      </c>
      <c r="BS94" s="8">
        <f t="shared" si="82"/>
        <v>0.14300000000000002</v>
      </c>
      <c r="BT94">
        <f t="shared" si="79"/>
        <v>1</v>
      </c>
      <c r="BU94" s="8">
        <f t="shared" si="83"/>
        <v>0.172</v>
      </c>
      <c r="BV94" s="8">
        <f t="shared" si="80"/>
        <v>0.591</v>
      </c>
      <c r="BY94">
        <f t="shared" si="46"/>
        <v>1968</v>
      </c>
      <c r="BZ94">
        <f t="shared" si="56"/>
        <v>1968</v>
      </c>
      <c r="CA94">
        <f t="shared" si="57"/>
        <v>7</v>
      </c>
      <c r="CB94">
        <f t="shared" si="58"/>
        <v>6</v>
      </c>
      <c r="CC94">
        <f t="shared" si="59"/>
        <v>9</v>
      </c>
      <c r="CD94" t="str">
        <f t="shared" si="47"/>
        <v>6_1968</v>
      </c>
      <c r="CE94" t="str">
        <f t="shared" si="47"/>
        <v>9_1968</v>
      </c>
      <c r="CG94" s="3" t="str">
        <f t="shared" si="48"/>
        <v>7_1968</v>
      </c>
      <c r="CH94">
        <f t="shared" si="49"/>
        <v>0.05336684340654596</v>
      </c>
      <c r="CI94" s="2">
        <f t="shared" si="50"/>
        <v>-0.0017890826197586307</v>
      </c>
      <c r="CJ94" s="2">
        <v>1.0420420420420422</v>
      </c>
      <c r="CK94" s="2">
        <v>1.0446428571428572</v>
      </c>
      <c r="CL94" s="2">
        <f t="shared" si="38"/>
        <v>0.0026008151008150016</v>
      </c>
      <c r="CM94">
        <f t="shared" si="36"/>
        <v>3</v>
      </c>
      <c r="CN94">
        <v>100.910004</v>
      </c>
      <c r="CO94">
        <v>103.220001</v>
      </c>
      <c r="CP94" s="8">
        <f t="shared" si="74"/>
        <v>1.022891655023619</v>
      </c>
      <c r="CQ94" s="8">
        <f t="shared" si="75"/>
        <v>1.0299276174837928</v>
      </c>
      <c r="CR94" s="8">
        <f t="shared" si="76"/>
        <v>0.9977207017056505</v>
      </c>
      <c r="CS94" s="2">
        <f t="shared" si="32"/>
        <v>0.042984226937728486</v>
      </c>
      <c r="CT94" s="2">
        <f t="shared" si="33"/>
        <v>0.04925492040647561</v>
      </c>
      <c r="CU94" s="8">
        <f t="shared" si="23"/>
        <v>1.0834824818746382</v>
      </c>
      <c r="CV94" s="8">
        <f t="shared" si="24"/>
        <v>0.562</v>
      </c>
      <c r="CW94">
        <f t="shared" si="25"/>
        <v>3</v>
      </c>
      <c r="CX94">
        <f t="shared" si="26"/>
        <v>1</v>
      </c>
      <c r="CY94" s="2">
        <f t="shared" si="27"/>
        <v>1.0363229217506444</v>
      </c>
      <c r="CZ94">
        <f t="shared" si="28"/>
        <v>0.533</v>
      </c>
      <c r="DA94">
        <f t="shared" si="29"/>
        <v>3</v>
      </c>
      <c r="DB94" s="3" t="str">
        <f t="shared" si="30"/>
        <v>7_1968</v>
      </c>
      <c r="DC94">
        <f t="shared" si="31"/>
        <v>1</v>
      </c>
    </row>
    <row r="95" spans="5:107" ht="18">
      <c r="E95" t="str">
        <f t="shared" si="39"/>
        <v>4_1974</v>
      </c>
      <c r="F95" s="3">
        <v>27120</v>
      </c>
      <c r="G95">
        <v>92.089996</v>
      </c>
      <c r="H95" s="4">
        <v>1</v>
      </c>
      <c r="I95">
        <f t="shared" si="60"/>
        <v>0.8494603136441172</v>
      </c>
      <c r="J95">
        <f t="shared" si="61"/>
        <v>0.9147407043991446</v>
      </c>
      <c r="X95" s="3">
        <v>25112</v>
      </c>
      <c r="Y95">
        <v>4844.779</v>
      </c>
      <c r="Z95" s="2">
        <f t="shared" si="43"/>
        <v>0.049595600206505885</v>
      </c>
      <c r="AA95" s="2">
        <f t="shared" si="44"/>
        <v>0.015825165678541975</v>
      </c>
      <c r="AB95">
        <v>260.279</v>
      </c>
      <c r="AC95">
        <v>176.853</v>
      </c>
      <c r="AD95">
        <v>0.945</v>
      </c>
      <c r="AE95">
        <f t="shared" si="40"/>
        <v>-83.42599999999999</v>
      </c>
      <c r="AF95">
        <f t="shared" si="41"/>
        <v>437.132</v>
      </c>
      <c r="AG95" t="s">
        <v>92</v>
      </c>
      <c r="AH95" t="str">
        <f t="shared" si="42"/>
        <v>10_1968</v>
      </c>
      <c r="AI95" s="2">
        <f t="shared" si="51"/>
        <v>-0.0037712432000400753</v>
      </c>
      <c r="AJ95">
        <f t="shared" si="54"/>
        <v>0</v>
      </c>
      <c r="AK95">
        <f t="shared" si="55"/>
        <v>-2</v>
      </c>
      <c r="AL95" s="6">
        <f t="shared" si="52"/>
        <v>25112</v>
      </c>
      <c r="AM95">
        <f t="shared" si="53"/>
        <v>-2</v>
      </c>
      <c r="AN95" t="str">
        <f t="shared" si="45"/>
        <v>10_1968</v>
      </c>
      <c r="AO95">
        <v>0</v>
      </c>
      <c r="AP95">
        <v>571.6</v>
      </c>
      <c r="AQ95">
        <v>20.469</v>
      </c>
      <c r="AR95">
        <v>35.3</v>
      </c>
      <c r="AS95" s="2" t="e">
        <f t="shared" si="34"/>
        <v>#DIV/0!</v>
      </c>
      <c r="AT95" s="2">
        <f t="shared" si="34"/>
        <v>1.1159703240921515</v>
      </c>
      <c r="AU95" s="2">
        <f t="shared" si="34"/>
        <v>1.0459911083857123</v>
      </c>
      <c r="AV95" s="2">
        <f t="shared" si="34"/>
        <v>1.0474777448071215</v>
      </c>
      <c r="AW95" s="2" t="e">
        <f t="shared" si="37"/>
        <v>#DIV/0!</v>
      </c>
      <c r="AX95" s="2">
        <f t="shared" si="37"/>
        <v>0.004464502106755752</v>
      </c>
      <c r="AY95" s="2">
        <f t="shared" si="37"/>
        <v>0.0017428638586571843</v>
      </c>
      <c r="AZ95" s="2">
        <f t="shared" si="37"/>
        <v>0.0025675651664029964</v>
      </c>
      <c r="BB95" s="2" t="str">
        <f t="shared" si="62"/>
        <v>10_1968</v>
      </c>
      <c r="BC95" s="2">
        <f t="shared" si="63"/>
        <v>-0.0037712432000400753</v>
      </c>
      <c r="BD95" s="2">
        <f t="shared" si="64"/>
        <v>0.0017428638586571843</v>
      </c>
      <c r="BE95">
        <f t="shared" si="65"/>
        <v>0.022886980094787734</v>
      </c>
      <c r="BF95" s="2">
        <f t="shared" si="66"/>
        <v>0.014469311959588227</v>
      </c>
      <c r="BG95">
        <f t="shared" si="67"/>
        <v>3</v>
      </c>
      <c r="BH95">
        <f t="shared" si="68"/>
        <v>3</v>
      </c>
      <c r="BI95">
        <f t="shared" si="69"/>
        <v>103.220001</v>
      </c>
      <c r="BJ95" s="8">
        <f t="shared" si="70"/>
        <v>1.0068785021616111</v>
      </c>
      <c r="BK95" s="8">
        <f t="shared" si="71"/>
        <v>0.9753923563709325</v>
      </c>
      <c r="BL95" s="8">
        <f t="shared" si="73"/>
        <v>0.9650261580602</v>
      </c>
      <c r="BM95" t="str">
        <f>"9"&amp;RIGHT(BB94,5)</f>
        <v>9_1968</v>
      </c>
      <c r="BN95">
        <f t="shared" si="72"/>
        <v>3</v>
      </c>
      <c r="BP95">
        <f t="shared" si="77"/>
        <v>2</v>
      </c>
      <c r="BQ95" s="8">
        <f t="shared" si="81"/>
        <v>0.349</v>
      </c>
      <c r="BR95">
        <f t="shared" si="78"/>
        <v>1</v>
      </c>
      <c r="BS95" s="8">
        <f t="shared" si="82"/>
        <v>0.22699999999999998</v>
      </c>
      <c r="BT95">
        <f t="shared" si="79"/>
        <v>1</v>
      </c>
      <c r="BU95" s="8">
        <f t="shared" si="83"/>
        <v>0.157</v>
      </c>
      <c r="BV95" s="8">
        <f t="shared" si="80"/>
        <v>0.576</v>
      </c>
      <c r="BY95">
        <f t="shared" si="46"/>
        <v>1968</v>
      </c>
      <c r="BZ95">
        <f t="shared" si="56"/>
        <v>1968</v>
      </c>
      <c r="CA95">
        <f t="shared" si="57"/>
        <v>10</v>
      </c>
      <c r="CB95">
        <f t="shared" si="58"/>
        <v>9</v>
      </c>
      <c r="CC95">
        <f t="shared" si="59"/>
        <v>12</v>
      </c>
      <c r="CD95" t="str">
        <f t="shared" si="47"/>
        <v>9_1968</v>
      </c>
      <c r="CE95" t="str">
        <f t="shared" si="47"/>
        <v>12_1968</v>
      </c>
      <c r="CG95" s="3" t="str">
        <f t="shared" si="48"/>
        <v>10_1968</v>
      </c>
      <c r="CH95">
        <f t="shared" si="49"/>
        <v>0.049595600206505885</v>
      </c>
      <c r="CI95" s="2">
        <f t="shared" si="50"/>
        <v>-0.0037712432000400753</v>
      </c>
      <c r="CJ95" s="2">
        <v>1.0446428571428572</v>
      </c>
      <c r="CK95" s="2">
        <v>1.0470588235294118</v>
      </c>
      <c r="CL95" s="2">
        <f t="shared" si="38"/>
        <v>0.0024159663865546133</v>
      </c>
      <c r="CM95">
        <f t="shared" si="36"/>
        <v>3</v>
      </c>
      <c r="CN95">
        <v>103.220001</v>
      </c>
      <c r="CO95">
        <v>103.93</v>
      </c>
      <c r="CP95" s="8">
        <f t="shared" si="74"/>
        <v>1.0068785021616111</v>
      </c>
      <c r="CQ95" s="8">
        <f t="shared" si="75"/>
        <v>0.9753923563709325</v>
      </c>
      <c r="CR95" s="8">
        <f t="shared" si="76"/>
        <v>0.9650261580602</v>
      </c>
      <c r="CS95" s="2">
        <f t="shared" si="32"/>
        <v>0.04403076972015995</v>
      </c>
      <c r="CT95" s="2">
        <f t="shared" si="33"/>
        <v>0.052431265168171315</v>
      </c>
      <c r="CU95" s="8">
        <f t="shared" si="23"/>
        <v>0.9459165260923966</v>
      </c>
      <c r="CV95" s="8">
        <f t="shared" si="24"/>
        <v>0.47</v>
      </c>
      <c r="CW95">
        <f t="shared" si="25"/>
        <v>2</v>
      </c>
      <c r="CX95">
        <f t="shared" si="26"/>
        <v>0</v>
      </c>
      <c r="CY95" s="2">
        <f t="shared" si="27"/>
        <v>1.0719273736375416</v>
      </c>
      <c r="CZ95">
        <f t="shared" si="28"/>
        <v>0.587</v>
      </c>
      <c r="DA95">
        <f t="shared" si="29"/>
        <v>3</v>
      </c>
      <c r="DB95" s="3" t="str">
        <f t="shared" si="30"/>
        <v>10_1968</v>
      </c>
      <c r="DC95">
        <f t="shared" si="31"/>
        <v>0</v>
      </c>
    </row>
    <row r="96" spans="5:107" ht="18">
      <c r="E96" t="str">
        <f t="shared" si="39"/>
        <v>5_1974</v>
      </c>
      <c r="F96" s="3">
        <v>27150</v>
      </c>
      <c r="G96">
        <v>91.959999</v>
      </c>
      <c r="H96" s="4">
        <v>1</v>
      </c>
      <c r="I96">
        <f t="shared" si="60"/>
        <v>0.8482611899912853</v>
      </c>
      <c r="J96">
        <f t="shared" si="61"/>
        <v>0.9233781424884214</v>
      </c>
      <c r="X96" s="3">
        <v>25204</v>
      </c>
      <c r="Y96">
        <v>4920.605</v>
      </c>
      <c r="Z96" s="2">
        <f t="shared" si="43"/>
        <v>0.04471599002376414</v>
      </c>
      <c r="AA96" s="2">
        <f t="shared" si="44"/>
        <v>0.06408943264704559</v>
      </c>
      <c r="AB96">
        <v>235.729</v>
      </c>
      <c r="AC96">
        <v>156.295</v>
      </c>
      <c r="AD96">
        <v>0.239</v>
      </c>
      <c r="AE96">
        <f t="shared" si="40"/>
        <v>-79.43400000000003</v>
      </c>
      <c r="AF96">
        <f t="shared" si="41"/>
        <v>392.024</v>
      </c>
      <c r="AG96" t="s">
        <v>92</v>
      </c>
      <c r="AH96" t="str">
        <f t="shared" si="42"/>
        <v>1_1969</v>
      </c>
      <c r="AI96" s="2">
        <f t="shared" si="51"/>
        <v>-0.004879610182741745</v>
      </c>
      <c r="AJ96">
        <f t="shared" si="54"/>
        <v>0</v>
      </c>
      <c r="AK96">
        <f t="shared" si="55"/>
        <v>-3</v>
      </c>
      <c r="AL96" s="6">
        <f t="shared" si="52"/>
        <v>25204</v>
      </c>
      <c r="AM96">
        <f t="shared" si="53"/>
        <v>-3</v>
      </c>
      <c r="AN96" t="str">
        <f t="shared" si="45"/>
        <v>1_1969</v>
      </c>
      <c r="AO96">
        <v>0</v>
      </c>
      <c r="AP96">
        <v>583.5</v>
      </c>
      <c r="AQ96">
        <v>20.687</v>
      </c>
      <c r="AR96">
        <v>35.7</v>
      </c>
      <c r="AS96" s="2" t="e">
        <f t="shared" si="34"/>
        <v>#DIV/0!</v>
      </c>
      <c r="AT96" s="2">
        <f t="shared" si="34"/>
        <v>1.0990770389903937</v>
      </c>
      <c r="AU96" s="2">
        <f t="shared" si="34"/>
        <v>1.0465951634119197</v>
      </c>
      <c r="AV96" s="2">
        <f t="shared" si="34"/>
        <v>1.0469208211143695</v>
      </c>
      <c r="AW96" s="2" t="e">
        <f t="shared" si="37"/>
        <v>#DIV/0!</v>
      </c>
      <c r="AX96" s="2">
        <f t="shared" si="37"/>
        <v>-0.016893285101757805</v>
      </c>
      <c r="AY96" s="2">
        <f t="shared" si="37"/>
        <v>0.0006040550262074174</v>
      </c>
      <c r="AZ96" s="2">
        <f t="shared" si="37"/>
        <v>-0.0005569236927520649</v>
      </c>
      <c r="BB96" s="2" t="str">
        <f t="shared" si="62"/>
        <v>1_1969</v>
      </c>
      <c r="BC96" s="2">
        <f t="shared" si="63"/>
        <v>-0.004879610182741745</v>
      </c>
      <c r="BD96" s="2">
        <f t="shared" si="64"/>
        <v>0.0006040550262074174</v>
      </c>
      <c r="BE96">
        <f t="shared" si="65"/>
        <v>0.006264110213613616</v>
      </c>
      <c r="BF96" s="2">
        <f t="shared" si="66"/>
        <v>0.011455074383378339</v>
      </c>
      <c r="BG96">
        <f t="shared" si="67"/>
        <v>3</v>
      </c>
      <c r="BH96">
        <f t="shared" si="68"/>
        <v>3</v>
      </c>
      <c r="BI96">
        <f t="shared" si="69"/>
        <v>103.93</v>
      </c>
      <c r="BJ96" s="8">
        <f t="shared" si="70"/>
        <v>0.9687289521793515</v>
      </c>
      <c r="BK96" s="8">
        <f t="shared" si="71"/>
        <v>0.958433570672568</v>
      </c>
      <c r="BL96" s="8">
        <f t="shared" si="73"/>
        <v>0.8971422880785144</v>
      </c>
      <c r="BM96" t="str">
        <f>"12"&amp;RIGHT(BB95,5)</f>
        <v>12_1968</v>
      </c>
      <c r="BN96">
        <f t="shared" si="72"/>
        <v>3</v>
      </c>
      <c r="BP96">
        <f t="shared" si="77"/>
        <v>2</v>
      </c>
      <c r="BQ96" s="8">
        <f t="shared" si="81"/>
        <v>0.315</v>
      </c>
      <c r="BR96">
        <f t="shared" si="78"/>
        <v>2</v>
      </c>
      <c r="BS96" s="8">
        <f t="shared" si="82"/>
        <v>0.40900000000000003</v>
      </c>
      <c r="BT96">
        <f t="shared" si="79"/>
        <v>2</v>
      </c>
      <c r="BU96" s="8">
        <f t="shared" si="83"/>
        <v>0.27</v>
      </c>
      <c r="BV96" s="8">
        <f t="shared" si="80"/>
        <v>0.724</v>
      </c>
      <c r="BY96">
        <f t="shared" si="46"/>
        <v>1968</v>
      </c>
      <c r="BZ96">
        <f t="shared" si="56"/>
        <v>1969</v>
      </c>
      <c r="CA96">
        <f t="shared" si="57"/>
        <v>1</v>
      </c>
      <c r="CB96">
        <f t="shared" si="58"/>
        <v>12</v>
      </c>
      <c r="CC96">
        <f t="shared" si="59"/>
        <v>3</v>
      </c>
      <c r="CD96" t="str">
        <f t="shared" si="47"/>
        <v>12_1968</v>
      </c>
      <c r="CE96" t="str">
        <f t="shared" si="47"/>
        <v>3_1969</v>
      </c>
      <c r="CG96" s="3" t="str">
        <f t="shared" si="48"/>
        <v>1_1969</v>
      </c>
      <c r="CH96">
        <f t="shared" si="49"/>
        <v>0.04471599002376414</v>
      </c>
      <c r="CI96" s="2">
        <f t="shared" si="50"/>
        <v>-0.004879610182741745</v>
      </c>
      <c r="CJ96" s="2">
        <v>1.0470588235294118</v>
      </c>
      <c r="CK96" s="2">
        <v>1.0524781341107874</v>
      </c>
      <c r="CL96" s="2">
        <f t="shared" si="38"/>
        <v>0.005419310581375569</v>
      </c>
      <c r="CM96">
        <f t="shared" si="36"/>
        <v>3</v>
      </c>
      <c r="CN96">
        <v>103.93</v>
      </c>
      <c r="CO96">
        <v>100.68</v>
      </c>
      <c r="CP96" s="8">
        <f t="shared" si="74"/>
        <v>0.9687289521793515</v>
      </c>
      <c r="CQ96" s="8">
        <f t="shared" si="75"/>
        <v>0.958433570672568</v>
      </c>
      <c r="CR96" s="8">
        <f t="shared" si="76"/>
        <v>0.8971422880785144</v>
      </c>
      <c r="CS96" s="2">
        <f t="shared" si="32"/>
        <v>0.04569983382938426</v>
      </c>
      <c r="CT96" s="2">
        <f t="shared" si="33"/>
        <v>0.053376526802925595</v>
      </c>
      <c r="CU96" s="8">
        <f t="shared" si="23"/>
        <v>0.8377463409873501</v>
      </c>
      <c r="CV96" s="8">
        <f t="shared" si="24"/>
        <v>0.383</v>
      </c>
      <c r="CW96">
        <f t="shared" si="25"/>
        <v>2</v>
      </c>
      <c r="CX96">
        <f t="shared" si="26"/>
        <v>0</v>
      </c>
      <c r="CY96" s="2">
        <f t="shared" si="27"/>
        <v>1.0914186530112389</v>
      </c>
      <c r="CZ96">
        <f t="shared" si="28"/>
        <v>0.612</v>
      </c>
      <c r="DA96">
        <f t="shared" si="29"/>
        <v>3</v>
      </c>
      <c r="DB96" s="3" t="str">
        <f t="shared" si="30"/>
        <v>1_1969</v>
      </c>
      <c r="DC96">
        <f t="shared" si="31"/>
        <v>0</v>
      </c>
    </row>
    <row r="97" spans="5:107" ht="18">
      <c r="E97" t="str">
        <f t="shared" si="39"/>
        <v>6_1974</v>
      </c>
      <c r="F97" s="3">
        <v>27181</v>
      </c>
      <c r="G97">
        <v>84.25</v>
      </c>
      <c r="H97" s="4">
        <v>1</v>
      </c>
      <c r="I97">
        <f t="shared" si="60"/>
        <v>0.7771423013691615</v>
      </c>
      <c r="J97">
        <f t="shared" si="61"/>
        <v>0.8585549744448054</v>
      </c>
      <c r="X97" s="3">
        <v>25294</v>
      </c>
      <c r="Y97">
        <v>4935.564</v>
      </c>
      <c r="Z97" s="2">
        <f t="shared" si="43"/>
        <v>0.030671449048257138</v>
      </c>
      <c r="AA97" s="2">
        <f t="shared" si="44"/>
        <v>0.012215858043574723</v>
      </c>
      <c r="AB97">
        <v>282.236</v>
      </c>
      <c r="AC97">
        <v>190.547</v>
      </c>
      <c r="AD97">
        <v>1.104</v>
      </c>
      <c r="AE97">
        <f t="shared" si="40"/>
        <v>-91.689</v>
      </c>
      <c r="AF97">
        <f t="shared" si="41"/>
        <v>472.783</v>
      </c>
      <c r="AG97" t="s">
        <v>92</v>
      </c>
      <c r="AH97" t="str">
        <f t="shared" si="42"/>
        <v>4_1969</v>
      </c>
      <c r="AI97" s="2">
        <f t="shared" si="51"/>
        <v>-0.014044540975507003</v>
      </c>
      <c r="AJ97">
        <f t="shared" si="54"/>
        <v>0</v>
      </c>
      <c r="AK97">
        <f t="shared" si="55"/>
        <v>-4</v>
      </c>
      <c r="AL97" s="6">
        <f t="shared" si="52"/>
        <v>25294</v>
      </c>
      <c r="AM97">
        <f t="shared" si="53"/>
        <v>-4</v>
      </c>
      <c r="AN97" t="str">
        <f t="shared" si="45"/>
        <v>4_1969</v>
      </c>
      <c r="AO97">
        <v>0</v>
      </c>
      <c r="AP97">
        <v>593.9</v>
      </c>
      <c r="AQ97">
        <v>20.935</v>
      </c>
      <c r="AR97">
        <v>36.3</v>
      </c>
      <c r="AS97" s="2" t="e">
        <f t="shared" si="34"/>
        <v>#DIV/0!</v>
      </c>
      <c r="AT97" s="2">
        <f t="shared" si="34"/>
        <v>1.0917279411764707</v>
      </c>
      <c r="AU97" s="2">
        <f t="shared" si="34"/>
        <v>1.0465406918616276</v>
      </c>
      <c r="AV97" s="2">
        <f t="shared" si="34"/>
        <v>1.0552325581395348</v>
      </c>
      <c r="AW97" s="2" t="e">
        <f t="shared" si="37"/>
        <v>#DIV/0!</v>
      </c>
      <c r="AX97" s="2">
        <f t="shared" si="37"/>
        <v>-0.007349097813923011</v>
      </c>
      <c r="AY97" s="2">
        <f t="shared" si="37"/>
        <v>-5.4471550292145565E-05</v>
      </c>
      <c r="AZ97" s="2">
        <f t="shared" si="37"/>
        <v>0.0083117370251653</v>
      </c>
      <c r="BB97" s="2" t="str">
        <f t="shared" si="62"/>
        <v>4_1969</v>
      </c>
      <c r="BC97" s="2">
        <f t="shared" si="63"/>
        <v>-0.014044540975507003</v>
      </c>
      <c r="BD97" s="2">
        <f t="shared" si="64"/>
        <v>-5.4471550292145565E-05</v>
      </c>
      <c r="BE97">
        <f t="shared" si="65"/>
        <v>-0.024484476978047454</v>
      </c>
      <c r="BF97" s="2">
        <f t="shared" si="66"/>
        <v>0.005262257631238665</v>
      </c>
      <c r="BG97">
        <f t="shared" si="67"/>
        <v>4</v>
      </c>
      <c r="BH97">
        <f t="shared" si="68"/>
        <v>3</v>
      </c>
      <c r="BI97">
        <f t="shared" si="69"/>
        <v>100.68</v>
      </c>
      <c r="BJ97" s="8">
        <f t="shared" si="70"/>
        <v>0.989372278506158</v>
      </c>
      <c r="BK97" s="8">
        <f t="shared" si="71"/>
        <v>0.9261024831148191</v>
      </c>
      <c r="BL97" s="8">
        <f t="shared" si="73"/>
        <v>0.914382181168057</v>
      </c>
      <c r="BM97" t="str">
        <f>"3"&amp;RIGHT(BB96,5)</f>
        <v>3_1969</v>
      </c>
      <c r="BN97">
        <f t="shared" si="72"/>
        <v>3</v>
      </c>
      <c r="BP97">
        <f t="shared" si="77"/>
        <v>1</v>
      </c>
      <c r="BQ97" s="8">
        <f t="shared" si="81"/>
        <v>0.049</v>
      </c>
      <c r="BR97">
        <f t="shared" si="78"/>
        <v>3</v>
      </c>
      <c r="BS97" s="8">
        <f t="shared" si="82"/>
        <v>0.542</v>
      </c>
      <c r="BT97">
        <f t="shared" si="79"/>
        <v>1</v>
      </c>
      <c r="BU97" s="8">
        <f t="shared" si="83"/>
        <v>0.182</v>
      </c>
      <c r="BV97" s="8">
        <f t="shared" si="80"/>
        <v>0.5910000000000001</v>
      </c>
      <c r="BY97">
        <f t="shared" si="46"/>
        <v>1969</v>
      </c>
      <c r="BZ97">
        <f t="shared" si="56"/>
        <v>1969</v>
      </c>
      <c r="CA97">
        <f t="shared" si="57"/>
        <v>4</v>
      </c>
      <c r="CB97">
        <f t="shared" si="58"/>
        <v>3</v>
      </c>
      <c r="CC97">
        <f t="shared" si="59"/>
        <v>6</v>
      </c>
      <c r="CD97" t="str">
        <f t="shared" si="47"/>
        <v>3_1969</v>
      </c>
      <c r="CE97" t="str">
        <f t="shared" si="47"/>
        <v>6_1969</v>
      </c>
      <c r="CG97" s="3" t="str">
        <f t="shared" si="48"/>
        <v>4_1969</v>
      </c>
      <c r="CH97">
        <f t="shared" si="49"/>
        <v>0.030671449048257138</v>
      </c>
      <c r="CI97" s="2">
        <f t="shared" si="50"/>
        <v>-0.014044540975507003</v>
      </c>
      <c r="CJ97" s="2">
        <v>1.0524781341107874</v>
      </c>
      <c r="CK97" s="2">
        <v>1.0547550432276656</v>
      </c>
      <c r="CL97" s="2">
        <f t="shared" si="38"/>
        <v>0.0022769091168781674</v>
      </c>
      <c r="CM97">
        <f t="shared" si="36"/>
        <v>3</v>
      </c>
      <c r="CN97">
        <v>100.68</v>
      </c>
      <c r="CO97">
        <v>99.610001</v>
      </c>
      <c r="CP97" s="8">
        <f t="shared" si="74"/>
        <v>0.989372278506158</v>
      </c>
      <c r="CQ97" s="8">
        <f t="shared" si="75"/>
        <v>0.9261024831148191</v>
      </c>
      <c r="CR97" s="8">
        <f t="shared" si="76"/>
        <v>0.914382181168057</v>
      </c>
      <c r="CS97" s="2">
        <f t="shared" si="32"/>
        <v>0.04685580222187566</v>
      </c>
      <c r="CT97" s="2">
        <f t="shared" si="33"/>
        <v>0.051288758275964685</v>
      </c>
      <c r="CU97" s="8">
        <f t="shared" si="23"/>
        <v>0.5980150442174113</v>
      </c>
      <c r="CV97" s="8">
        <f t="shared" si="24"/>
        <v>0.245</v>
      </c>
      <c r="CW97">
        <f t="shared" si="25"/>
        <v>1</v>
      </c>
      <c r="CX97">
        <f t="shared" si="26"/>
        <v>0</v>
      </c>
      <c r="CY97" s="2">
        <f t="shared" si="27"/>
        <v>1.273832735429835</v>
      </c>
      <c r="CZ97">
        <f t="shared" si="28"/>
        <v>0.808</v>
      </c>
      <c r="DA97">
        <f t="shared" si="29"/>
        <v>4</v>
      </c>
      <c r="DB97" s="3" t="str">
        <f t="shared" si="30"/>
        <v>4_1969</v>
      </c>
      <c r="DC97">
        <f t="shared" si="31"/>
        <v>0</v>
      </c>
    </row>
    <row r="98" spans="5:107" ht="18">
      <c r="E98" t="str">
        <f t="shared" si="39"/>
        <v>7_1974</v>
      </c>
      <c r="F98" s="3">
        <v>27211</v>
      </c>
      <c r="G98">
        <v>78.75</v>
      </c>
      <c r="H98" s="4">
        <v>1</v>
      </c>
      <c r="I98">
        <f t="shared" si="60"/>
        <v>0.7264089760572281</v>
      </c>
      <c r="J98">
        <f t="shared" si="61"/>
        <v>0.8219964460579179</v>
      </c>
      <c r="X98" s="3">
        <v>25385</v>
      </c>
      <c r="Y98">
        <v>4968.164</v>
      </c>
      <c r="Z98" s="2">
        <f t="shared" si="43"/>
        <v>0.029500814269305398</v>
      </c>
      <c r="AA98" s="2">
        <f t="shared" si="44"/>
        <v>0.026683406436815993</v>
      </c>
      <c r="AB98">
        <v>278.579</v>
      </c>
      <c r="AC98">
        <v>187.358</v>
      </c>
      <c r="AD98">
        <v>1.231</v>
      </c>
      <c r="AE98">
        <f t="shared" si="40"/>
        <v>-91.221</v>
      </c>
      <c r="AF98">
        <f t="shared" si="41"/>
        <v>465.937</v>
      </c>
      <c r="AG98" t="s">
        <v>92</v>
      </c>
      <c r="AH98" t="str">
        <f t="shared" si="42"/>
        <v>7_1969</v>
      </c>
      <c r="AI98" s="2">
        <f t="shared" si="51"/>
        <v>-0.0011706347789517402</v>
      </c>
      <c r="AJ98">
        <f t="shared" si="54"/>
        <v>0</v>
      </c>
      <c r="AK98">
        <f t="shared" si="55"/>
        <v>-5</v>
      </c>
      <c r="AL98" s="6">
        <f t="shared" si="52"/>
        <v>25385</v>
      </c>
      <c r="AM98">
        <f t="shared" si="53"/>
        <v>-5</v>
      </c>
      <c r="AN98" t="str">
        <f t="shared" si="45"/>
        <v>7_1969</v>
      </c>
      <c r="AO98">
        <v>0</v>
      </c>
      <c r="AP98">
        <v>602.7</v>
      </c>
      <c r="AQ98">
        <v>21.189</v>
      </c>
      <c r="AR98">
        <v>36.8</v>
      </c>
      <c r="AS98" s="2" t="e">
        <f t="shared" si="34"/>
        <v>#DIV/0!</v>
      </c>
      <c r="AT98" s="2">
        <f t="shared" si="34"/>
        <v>1.0701349431818181</v>
      </c>
      <c r="AU98" s="2">
        <f t="shared" si="34"/>
        <v>1.047663782447466</v>
      </c>
      <c r="AV98" s="2">
        <f t="shared" si="34"/>
        <v>1.0544412607449856</v>
      </c>
      <c r="AW98" s="2" t="e">
        <f t="shared" si="37"/>
        <v>#DIV/0!</v>
      </c>
      <c r="AX98" s="2">
        <f t="shared" si="37"/>
        <v>-0.02159299799465253</v>
      </c>
      <c r="AY98" s="2">
        <f t="shared" si="37"/>
        <v>0.001123090585838371</v>
      </c>
      <c r="AZ98" s="2">
        <f t="shared" si="37"/>
        <v>-0.0007912973945491952</v>
      </c>
      <c r="BB98" s="2" t="str">
        <f t="shared" si="62"/>
        <v>7_1969</v>
      </c>
      <c r="BC98" s="2">
        <f t="shared" si="63"/>
        <v>-0.0011706347789517402</v>
      </c>
      <c r="BD98" s="2">
        <f t="shared" si="64"/>
        <v>0.001123090585838371</v>
      </c>
      <c r="BE98">
        <f t="shared" si="65"/>
        <v>-0.023866029137240563</v>
      </c>
      <c r="BF98" s="2">
        <f t="shared" si="66"/>
        <v>0.003415537920410827</v>
      </c>
      <c r="BG98">
        <f t="shared" si="67"/>
        <v>3</v>
      </c>
      <c r="BH98">
        <f t="shared" si="68"/>
        <v>3</v>
      </c>
      <c r="BI98">
        <f t="shared" si="69"/>
        <v>99.610001</v>
      </c>
      <c r="BJ98" s="8">
        <f t="shared" si="70"/>
        <v>0.9360505678541254</v>
      </c>
      <c r="BK98" s="8">
        <f t="shared" si="71"/>
        <v>0.9242043677923464</v>
      </c>
      <c r="BL98" s="8">
        <f t="shared" si="73"/>
        <v>0.901415521519772</v>
      </c>
      <c r="BM98" t="str">
        <f>"6"&amp;RIGHT(BB97,5)</f>
        <v>6_1969</v>
      </c>
      <c r="BN98">
        <f t="shared" si="72"/>
        <v>3</v>
      </c>
      <c r="BP98">
        <f t="shared" si="77"/>
        <v>2</v>
      </c>
      <c r="BQ98" s="8">
        <f t="shared" si="81"/>
        <v>0.477</v>
      </c>
      <c r="BR98">
        <f t="shared" si="78"/>
        <v>2</v>
      </c>
      <c r="BS98" s="8">
        <f t="shared" si="82"/>
        <v>0.33499999999999996</v>
      </c>
      <c r="BT98">
        <f t="shared" si="79"/>
        <v>2</v>
      </c>
      <c r="BU98" s="8">
        <f t="shared" si="83"/>
        <v>0.359</v>
      </c>
      <c r="BV98" s="8">
        <f t="shared" si="80"/>
        <v>0.8119999999999999</v>
      </c>
      <c r="BY98">
        <f t="shared" si="46"/>
        <v>1969</v>
      </c>
      <c r="BZ98">
        <f t="shared" si="56"/>
        <v>1969</v>
      </c>
      <c r="CA98">
        <f t="shared" si="57"/>
        <v>7</v>
      </c>
      <c r="CB98">
        <f t="shared" si="58"/>
        <v>6</v>
      </c>
      <c r="CC98">
        <f t="shared" si="59"/>
        <v>9</v>
      </c>
      <c r="CD98" t="str">
        <f t="shared" si="47"/>
        <v>6_1969</v>
      </c>
      <c r="CE98" t="str">
        <f t="shared" si="47"/>
        <v>9_1969</v>
      </c>
      <c r="CG98" s="3" t="str">
        <f t="shared" si="48"/>
        <v>7_1969</v>
      </c>
      <c r="CH98">
        <f t="shared" si="49"/>
        <v>0.029500814269305398</v>
      </c>
      <c r="CI98" s="2">
        <f t="shared" si="50"/>
        <v>-0.0011706347789517402</v>
      </c>
      <c r="CJ98" s="2">
        <v>1.0547550432276656</v>
      </c>
      <c r="CK98" s="2">
        <v>1.056980056980057</v>
      </c>
      <c r="CL98" s="2">
        <f t="shared" si="38"/>
        <v>0.0022250137523913693</v>
      </c>
      <c r="CM98">
        <f t="shared" si="36"/>
        <v>3</v>
      </c>
      <c r="CN98">
        <v>99.610001</v>
      </c>
      <c r="CO98">
        <v>93.239998</v>
      </c>
      <c r="CP98" s="8">
        <f t="shared" si="74"/>
        <v>0.9360505678541254</v>
      </c>
      <c r="CQ98" s="8">
        <f t="shared" si="75"/>
        <v>0.9242043677923464</v>
      </c>
      <c r="CR98" s="8">
        <f t="shared" si="76"/>
        <v>0.901415521519772</v>
      </c>
      <c r="CS98" s="2">
        <f t="shared" si="32"/>
        <v>0.04769099400598178</v>
      </c>
      <c r="CT98" s="2">
        <f t="shared" si="33"/>
        <v>0.04955134012325901</v>
      </c>
      <c r="CU98" s="8">
        <f t="shared" si="23"/>
        <v>0.5953585553069218</v>
      </c>
      <c r="CV98" s="8">
        <f t="shared" si="24"/>
        <v>0.237</v>
      </c>
      <c r="CW98">
        <f t="shared" si="25"/>
        <v>1</v>
      </c>
      <c r="CX98">
        <f t="shared" si="26"/>
        <v>0</v>
      </c>
      <c r="CY98" s="2">
        <f t="shared" si="27"/>
        <v>1.0236246845401111</v>
      </c>
      <c r="CZ98">
        <f t="shared" si="28"/>
        <v>0.512</v>
      </c>
      <c r="DA98">
        <f t="shared" si="29"/>
        <v>3</v>
      </c>
      <c r="DB98" s="3" t="str">
        <f t="shared" si="30"/>
        <v>7_1969</v>
      </c>
      <c r="DC98">
        <f t="shared" si="31"/>
        <v>0</v>
      </c>
    </row>
    <row r="99" spans="5:107" ht="18">
      <c r="E99" t="str">
        <f t="shared" si="39"/>
        <v>8_1974</v>
      </c>
      <c r="F99" s="3">
        <v>27242</v>
      </c>
      <c r="G99">
        <v>70.870003</v>
      </c>
      <c r="H99" s="4">
        <v>1</v>
      </c>
      <c r="I99">
        <f t="shared" si="60"/>
        <v>0.6537219849193991</v>
      </c>
      <c r="J99">
        <f t="shared" si="61"/>
        <v>0.7624803022343974</v>
      </c>
      <c r="X99" s="3">
        <v>25477</v>
      </c>
      <c r="Y99">
        <v>4943.935</v>
      </c>
      <c r="Z99" s="2">
        <f t="shared" si="43"/>
        <v>0.020466568237684335</v>
      </c>
      <c r="AA99" s="2">
        <f t="shared" si="44"/>
        <v>-0.019365168851589232</v>
      </c>
      <c r="AB99">
        <v>275.519</v>
      </c>
      <c r="AC99">
        <v>192.259</v>
      </c>
      <c r="AD99">
        <v>3.149</v>
      </c>
      <c r="AE99">
        <f t="shared" si="40"/>
        <v>-83.26000000000002</v>
      </c>
      <c r="AF99">
        <f t="shared" si="41"/>
        <v>467.778</v>
      </c>
      <c r="AG99" t="s">
        <v>92</v>
      </c>
      <c r="AH99" t="str">
        <f t="shared" si="42"/>
        <v>10_1969</v>
      </c>
      <c r="AI99" s="2">
        <f t="shared" si="51"/>
        <v>-0.009034246031621063</v>
      </c>
      <c r="AJ99">
        <f t="shared" si="54"/>
        <v>0</v>
      </c>
      <c r="AK99">
        <f t="shared" si="55"/>
        <v>-6</v>
      </c>
      <c r="AL99" s="6">
        <f t="shared" si="52"/>
        <v>25477</v>
      </c>
      <c r="AM99">
        <f t="shared" si="53"/>
        <v>-6</v>
      </c>
      <c r="AN99" t="str">
        <f t="shared" si="45"/>
        <v>10_1969</v>
      </c>
      <c r="AO99">
        <v>0</v>
      </c>
      <c r="AP99">
        <v>618.5</v>
      </c>
      <c r="AQ99">
        <v>21.425</v>
      </c>
      <c r="AR99">
        <v>37.3</v>
      </c>
      <c r="AS99" s="2" t="e">
        <f t="shared" si="34"/>
        <v>#DIV/0!</v>
      </c>
      <c r="AT99" s="2">
        <f t="shared" si="34"/>
        <v>1.0820503848845346</v>
      </c>
      <c r="AU99" s="2">
        <f t="shared" si="34"/>
        <v>1.0467047730714738</v>
      </c>
      <c r="AV99" s="2">
        <f t="shared" si="34"/>
        <v>1.056657223796034</v>
      </c>
      <c r="AW99" s="2" t="e">
        <f t="shared" si="37"/>
        <v>#DIV/0!</v>
      </c>
      <c r="AX99" s="2">
        <f t="shared" si="37"/>
        <v>0.011915441702716523</v>
      </c>
      <c r="AY99" s="2">
        <f t="shared" si="37"/>
        <v>-0.000959009375992137</v>
      </c>
      <c r="AZ99" s="2">
        <f t="shared" si="37"/>
        <v>0.0022159630510485417</v>
      </c>
      <c r="BB99" s="2" t="str">
        <f t="shared" si="62"/>
        <v>10_1969</v>
      </c>
      <c r="BC99" s="2">
        <f t="shared" si="63"/>
        <v>-0.009034246031621063</v>
      </c>
      <c r="BD99" s="2">
        <f t="shared" si="64"/>
        <v>-0.000959009375992137</v>
      </c>
      <c r="BE99">
        <f t="shared" si="65"/>
        <v>-0.02912903196882155</v>
      </c>
      <c r="BF99" s="2">
        <f t="shared" si="66"/>
        <v>0.0007136646857615059</v>
      </c>
      <c r="BG99">
        <f t="shared" si="67"/>
        <v>4</v>
      </c>
      <c r="BH99">
        <f t="shared" si="68"/>
        <v>3</v>
      </c>
      <c r="BI99">
        <f t="shared" si="69"/>
        <v>93.239998</v>
      </c>
      <c r="BJ99" s="8">
        <f t="shared" si="70"/>
        <v>0.9873444870730262</v>
      </c>
      <c r="BK99" s="8">
        <f t="shared" si="71"/>
        <v>0.9629987443800675</v>
      </c>
      <c r="BL99" s="8">
        <f t="shared" si="73"/>
        <v>0.7820677773931313</v>
      </c>
      <c r="BM99" t="str">
        <f>"9"&amp;RIGHT(BB98,5)</f>
        <v>9_1969</v>
      </c>
      <c r="BN99">
        <f t="shared" si="72"/>
        <v>3</v>
      </c>
      <c r="BP99">
        <f t="shared" si="77"/>
        <v>1</v>
      </c>
      <c r="BQ99" s="8">
        <f t="shared" si="81"/>
        <v>0.152</v>
      </c>
      <c r="BR99">
        <f t="shared" si="78"/>
        <v>3</v>
      </c>
      <c r="BS99" s="8">
        <f t="shared" si="82"/>
        <v>0.631</v>
      </c>
      <c r="BT99">
        <f t="shared" si="79"/>
        <v>2</v>
      </c>
      <c r="BU99" s="8">
        <f t="shared" si="83"/>
        <v>0.334</v>
      </c>
      <c r="BV99" s="8">
        <f t="shared" si="80"/>
        <v>0.783</v>
      </c>
      <c r="BY99">
        <f t="shared" si="46"/>
        <v>1969</v>
      </c>
      <c r="BZ99">
        <f t="shared" si="56"/>
        <v>1969</v>
      </c>
      <c r="CA99">
        <f t="shared" si="57"/>
        <v>10</v>
      </c>
      <c r="CB99">
        <f t="shared" si="58"/>
        <v>9</v>
      </c>
      <c r="CC99">
        <f t="shared" si="59"/>
        <v>12</v>
      </c>
      <c r="CD99" t="str">
        <f t="shared" si="47"/>
        <v>9_1969</v>
      </c>
      <c r="CE99" t="str">
        <f t="shared" si="47"/>
        <v>12_1969</v>
      </c>
      <c r="CG99" s="3" t="str">
        <f t="shared" si="48"/>
        <v>10_1969</v>
      </c>
      <c r="CH99">
        <f t="shared" si="49"/>
        <v>0.020466568237684335</v>
      </c>
      <c r="CI99" s="2">
        <f t="shared" si="50"/>
        <v>-0.009034246031621063</v>
      </c>
      <c r="CJ99" s="2">
        <v>1.056980056980057</v>
      </c>
      <c r="CK99" s="2">
        <v>1.0589887640449438</v>
      </c>
      <c r="CL99" s="2">
        <f t="shared" si="38"/>
        <v>0.002008707064886872</v>
      </c>
      <c r="CM99">
        <f t="shared" si="36"/>
        <v>3</v>
      </c>
      <c r="CN99">
        <v>93.239998</v>
      </c>
      <c r="CO99">
        <v>92.059998</v>
      </c>
      <c r="CP99" s="8">
        <f t="shared" si="74"/>
        <v>0.9873444870730262</v>
      </c>
      <c r="CQ99" s="8">
        <f t="shared" si="75"/>
        <v>0.9629987443800675</v>
      </c>
      <c r="CR99" s="8">
        <f t="shared" si="76"/>
        <v>0.7820677773931313</v>
      </c>
      <c r="CS99" s="2">
        <f t="shared" si="32"/>
        <v>0.04755166743592147</v>
      </c>
      <c r="CT99" s="2">
        <f t="shared" si="33"/>
        <v>0.04704386307115205</v>
      </c>
      <c r="CU99" s="8">
        <f t="shared" si="23"/>
        <v>0.4350528825987235</v>
      </c>
      <c r="CV99" s="8">
        <f t="shared" si="24"/>
        <v>0.175</v>
      </c>
      <c r="CW99">
        <f t="shared" si="25"/>
        <v>1</v>
      </c>
      <c r="CX99">
        <f t="shared" si="26"/>
        <v>0</v>
      </c>
      <c r="CY99" s="2">
        <f t="shared" si="27"/>
        <v>1.192038779169923</v>
      </c>
      <c r="CZ99">
        <f t="shared" si="28"/>
        <v>0.729</v>
      </c>
      <c r="DA99">
        <f t="shared" si="29"/>
        <v>3</v>
      </c>
      <c r="DB99" s="3" t="str">
        <f t="shared" si="30"/>
        <v>10_1969</v>
      </c>
      <c r="DC99">
        <f t="shared" si="31"/>
        <v>0</v>
      </c>
    </row>
    <row r="100" spans="5:107" ht="18">
      <c r="E100" t="str">
        <f t="shared" si="39"/>
        <v>9_1974</v>
      </c>
      <c r="F100" s="3">
        <v>27273</v>
      </c>
      <c r="G100">
        <v>62.279999</v>
      </c>
      <c r="H100" s="4">
        <v>1</v>
      </c>
      <c r="I100">
        <f t="shared" si="60"/>
        <v>0.5783266584023278</v>
      </c>
      <c r="J100">
        <f t="shared" si="61"/>
        <v>0.6989702738448127</v>
      </c>
      <c r="X100" s="3">
        <v>25569</v>
      </c>
      <c r="Y100">
        <v>4936.594</v>
      </c>
      <c r="Z100" s="2">
        <f t="shared" si="43"/>
        <v>0.003249397177786273</v>
      </c>
      <c r="AA100" s="2">
        <f t="shared" si="44"/>
        <v>-0.005926182894955501</v>
      </c>
      <c r="AB100">
        <v>274.617</v>
      </c>
      <c r="AC100">
        <v>194.796</v>
      </c>
      <c r="AD100">
        <v>3.514</v>
      </c>
      <c r="AE100">
        <f t="shared" si="40"/>
        <v>-79.82100000000003</v>
      </c>
      <c r="AF100">
        <f t="shared" si="41"/>
        <v>469.413</v>
      </c>
      <c r="AG100" t="s">
        <v>92</v>
      </c>
      <c r="AH100" t="str">
        <f t="shared" si="42"/>
        <v>1_1970</v>
      </c>
      <c r="AI100" s="2">
        <f t="shared" si="51"/>
        <v>-0.017217171059898062</v>
      </c>
      <c r="AJ100">
        <f t="shared" si="54"/>
        <v>0</v>
      </c>
      <c r="AK100">
        <f t="shared" si="55"/>
        <v>-7</v>
      </c>
      <c r="AL100" s="6">
        <f t="shared" si="52"/>
        <v>25569</v>
      </c>
      <c r="AM100">
        <f t="shared" si="53"/>
        <v>-7</v>
      </c>
      <c r="AN100" t="str">
        <f t="shared" si="45"/>
        <v>1_1970</v>
      </c>
      <c r="AO100">
        <v>0</v>
      </c>
      <c r="AP100">
        <v>628.7</v>
      </c>
      <c r="AQ100">
        <v>21.659</v>
      </c>
      <c r="AR100">
        <v>37.9</v>
      </c>
      <c r="AS100" s="2" t="e">
        <f t="shared" si="34"/>
        <v>#DIV/0!</v>
      </c>
      <c r="AT100" s="2">
        <f t="shared" si="34"/>
        <v>1.077463581833762</v>
      </c>
      <c r="AU100" s="2">
        <f t="shared" si="34"/>
        <v>1.0469860298738336</v>
      </c>
      <c r="AV100" s="2">
        <f t="shared" si="34"/>
        <v>1.0616246498599438</v>
      </c>
      <c r="AW100" s="2" t="e">
        <f t="shared" si="37"/>
        <v>#DIV/0!</v>
      </c>
      <c r="AX100" s="2">
        <f t="shared" si="37"/>
        <v>-0.0045868030507727475</v>
      </c>
      <c r="AY100" s="2">
        <f t="shared" si="37"/>
        <v>0.0002812568023597972</v>
      </c>
      <c r="AZ100" s="2">
        <f t="shared" si="37"/>
        <v>0.004967426063909652</v>
      </c>
      <c r="BB100" s="2" t="str">
        <f t="shared" si="62"/>
        <v>1_1970</v>
      </c>
      <c r="BC100" s="2">
        <f t="shared" si="63"/>
        <v>-0.017217171059898062</v>
      </c>
      <c r="BD100" s="2">
        <f t="shared" si="64"/>
        <v>0.0002812568023597972</v>
      </c>
      <c r="BE100">
        <f t="shared" si="65"/>
        <v>-0.04146659284597787</v>
      </c>
      <c r="BF100" s="2">
        <f t="shared" si="66"/>
        <v>0.00039086646191388574</v>
      </c>
      <c r="BG100">
        <f t="shared" si="67"/>
        <v>3</v>
      </c>
      <c r="BH100">
        <f t="shared" si="68"/>
        <v>3</v>
      </c>
      <c r="BI100">
        <f t="shared" si="69"/>
        <v>92.059998</v>
      </c>
      <c r="BJ100" s="8">
        <f t="shared" si="70"/>
        <v>0.975342200202959</v>
      </c>
      <c r="BK100" s="8">
        <f t="shared" si="71"/>
        <v>0.7920921093220099</v>
      </c>
      <c r="BL100" s="8">
        <f t="shared" si="73"/>
        <v>0.9159244170307281</v>
      </c>
      <c r="BM100" t="str">
        <f>"12"&amp;RIGHT(BB99,5)</f>
        <v>12_1969</v>
      </c>
      <c r="BN100">
        <f t="shared" si="72"/>
        <v>3</v>
      </c>
      <c r="BP100">
        <f t="shared" si="77"/>
        <v>1</v>
      </c>
      <c r="BQ100" s="8">
        <f t="shared" si="81"/>
        <v>0.029</v>
      </c>
      <c r="BR100">
        <f t="shared" si="78"/>
        <v>2</v>
      </c>
      <c r="BS100" s="8">
        <f t="shared" si="82"/>
        <v>0.46399999999999997</v>
      </c>
      <c r="BT100">
        <f t="shared" si="79"/>
        <v>1</v>
      </c>
      <c r="BU100" s="8">
        <f t="shared" si="83"/>
        <v>0.108</v>
      </c>
      <c r="BV100" s="8">
        <f t="shared" si="80"/>
        <v>0.493</v>
      </c>
      <c r="BY100">
        <f t="shared" si="46"/>
        <v>1969</v>
      </c>
      <c r="BZ100">
        <f t="shared" si="56"/>
        <v>1970</v>
      </c>
      <c r="CA100">
        <f t="shared" si="57"/>
        <v>1</v>
      </c>
      <c r="CB100">
        <f t="shared" si="58"/>
        <v>12</v>
      </c>
      <c r="CC100">
        <f t="shared" si="59"/>
        <v>3</v>
      </c>
      <c r="CD100" t="str">
        <f t="shared" si="47"/>
        <v>12_1969</v>
      </c>
      <c r="CE100" t="str">
        <f t="shared" si="47"/>
        <v>3_1970</v>
      </c>
      <c r="CG100" s="3" t="str">
        <f t="shared" si="48"/>
        <v>1_1970</v>
      </c>
      <c r="CH100">
        <f t="shared" si="49"/>
        <v>0.003249397177786273</v>
      </c>
      <c r="CI100" s="2">
        <f t="shared" si="50"/>
        <v>-0.017217171059898062</v>
      </c>
      <c r="CJ100" s="2">
        <v>1.0589887640449438</v>
      </c>
      <c r="CK100" s="2">
        <v>1.0609418282548475</v>
      </c>
      <c r="CL100" s="2">
        <f t="shared" si="38"/>
        <v>0.0019530642099037099</v>
      </c>
      <c r="CM100">
        <f t="shared" si="36"/>
        <v>3</v>
      </c>
      <c r="CN100">
        <v>92.059998</v>
      </c>
      <c r="CO100">
        <v>89.790001</v>
      </c>
      <c r="CP100" s="8">
        <f t="shared" si="74"/>
        <v>0.975342200202959</v>
      </c>
      <c r="CQ100" s="8">
        <f t="shared" si="75"/>
        <v>0.7920921093220099</v>
      </c>
      <c r="CR100" s="8">
        <f t="shared" si="76"/>
        <v>0.9159244170307281</v>
      </c>
      <c r="CS100" s="2">
        <f t="shared" si="32"/>
        <v>0.04593902494508231</v>
      </c>
      <c r="CT100" s="2">
        <f t="shared" si="33"/>
        <v>0.04455492955322082</v>
      </c>
      <c r="CU100" s="8">
        <f t="shared" si="23"/>
        <v>0.07293013837907365</v>
      </c>
      <c r="CV100" s="8">
        <f t="shared" si="24"/>
        <v>0.1</v>
      </c>
      <c r="CW100">
        <f t="shared" si="25"/>
        <v>1</v>
      </c>
      <c r="CX100">
        <f t="shared" si="26"/>
        <v>0</v>
      </c>
      <c r="CY100" s="2">
        <f t="shared" si="27"/>
        <v>1.3864257273559857</v>
      </c>
      <c r="CZ100">
        <f t="shared" si="28"/>
        <v>0.92</v>
      </c>
      <c r="DA100">
        <f t="shared" si="29"/>
        <v>4</v>
      </c>
      <c r="DB100" s="3" t="str">
        <f t="shared" si="30"/>
        <v>1_1970</v>
      </c>
      <c r="DC100">
        <f t="shared" si="31"/>
        <v>0</v>
      </c>
    </row>
    <row r="101" spans="5:107" ht="18">
      <c r="E101" t="str">
        <f t="shared" si="39"/>
        <v>10_1974</v>
      </c>
      <c r="F101" s="3">
        <v>27303</v>
      </c>
      <c r="G101">
        <v>73.900002</v>
      </c>
      <c r="H101" s="4">
        <v>1</v>
      </c>
      <c r="I101">
        <f t="shared" si="60"/>
        <v>0.7404809597049812</v>
      </c>
      <c r="J101">
        <f t="shared" si="61"/>
        <v>0.8564475212766143</v>
      </c>
      <c r="X101" s="3">
        <v>25659</v>
      </c>
      <c r="Y101">
        <v>4943.6</v>
      </c>
      <c r="Z101" s="2">
        <f t="shared" si="43"/>
        <v>0.0016281827163016072</v>
      </c>
      <c r="AA101" s="2">
        <f t="shared" si="44"/>
        <v>0.005688884650830728</v>
      </c>
      <c r="AB101">
        <v>280.044</v>
      </c>
      <c r="AC101">
        <v>202.344</v>
      </c>
      <c r="AD101">
        <v>5.207</v>
      </c>
      <c r="AE101">
        <f t="shared" si="40"/>
        <v>-77.69999999999999</v>
      </c>
      <c r="AF101">
        <f t="shared" si="41"/>
        <v>482.388</v>
      </c>
      <c r="AG101" t="s">
        <v>92</v>
      </c>
      <c r="AH101" t="str">
        <f t="shared" si="42"/>
        <v>4_1970</v>
      </c>
      <c r="AI101" s="2">
        <f t="shared" si="51"/>
        <v>-0.0016212144614846657</v>
      </c>
      <c r="AJ101">
        <f t="shared" si="54"/>
        <v>0</v>
      </c>
      <c r="AK101">
        <f t="shared" si="55"/>
        <v>-8</v>
      </c>
      <c r="AL101" s="6">
        <f t="shared" si="52"/>
        <v>25659</v>
      </c>
      <c r="AM101">
        <f t="shared" si="53"/>
        <v>-8</v>
      </c>
      <c r="AN101" t="str">
        <f t="shared" si="45"/>
        <v>4_1970</v>
      </c>
      <c r="AO101">
        <v>0</v>
      </c>
      <c r="AP101">
        <v>636</v>
      </c>
      <c r="AQ101">
        <v>21.909</v>
      </c>
      <c r="AR101">
        <v>38.5</v>
      </c>
      <c r="AS101" s="2" t="e">
        <f t="shared" si="34"/>
        <v>#DIV/0!</v>
      </c>
      <c r="AT101" s="2">
        <f t="shared" si="34"/>
        <v>1.070887354773531</v>
      </c>
      <c r="AU101" s="2">
        <f t="shared" si="34"/>
        <v>1.0465249582039646</v>
      </c>
      <c r="AV101" s="2">
        <f t="shared" si="34"/>
        <v>1.0606060606060608</v>
      </c>
      <c r="AW101" s="2" t="e">
        <f t="shared" si="37"/>
        <v>#DIV/0!</v>
      </c>
      <c r="AX101" s="2">
        <f t="shared" si="37"/>
        <v>-0.006576227060230977</v>
      </c>
      <c r="AY101" s="2">
        <f t="shared" si="37"/>
        <v>-0.0004610716698689732</v>
      </c>
      <c r="AZ101" s="2">
        <f t="shared" si="37"/>
        <v>-0.0010185892538829844</v>
      </c>
      <c r="BB101" s="2" t="str">
        <f t="shared" si="62"/>
        <v>4_1970</v>
      </c>
      <c r="BC101" s="2">
        <f t="shared" si="63"/>
        <v>-0.0016212144614846657</v>
      </c>
      <c r="BD101" s="2">
        <f t="shared" si="64"/>
        <v>-0.0004610716698689732</v>
      </c>
      <c r="BE101">
        <f t="shared" si="65"/>
        <v>-0.02904326633195553</v>
      </c>
      <c r="BF101" s="2">
        <f t="shared" si="66"/>
        <v>-1.573365766294188E-05</v>
      </c>
      <c r="BG101">
        <f t="shared" si="67"/>
        <v>4</v>
      </c>
      <c r="BH101">
        <f t="shared" si="68"/>
        <v>4</v>
      </c>
      <c r="BI101">
        <f t="shared" si="69"/>
        <v>89.790001</v>
      </c>
      <c r="BJ101" s="8">
        <f t="shared" si="70"/>
        <v>0.81211713094869</v>
      </c>
      <c r="BK101" s="8">
        <f t="shared" si="71"/>
        <v>0.9390800652736376</v>
      </c>
      <c r="BL101" s="8">
        <f t="shared" si="73"/>
        <v>1.026283561351113</v>
      </c>
      <c r="BM101" t="str">
        <f>"3"&amp;RIGHT(BB100,5)</f>
        <v>3_1970</v>
      </c>
      <c r="BN101">
        <f t="shared" si="72"/>
        <v>4</v>
      </c>
      <c r="BP101">
        <f t="shared" si="77"/>
        <v>2</v>
      </c>
      <c r="BQ101" s="8">
        <f t="shared" si="81"/>
        <v>0.458</v>
      </c>
      <c r="BR101">
        <f t="shared" si="78"/>
        <v>3</v>
      </c>
      <c r="BS101" s="8">
        <f t="shared" si="82"/>
        <v>0.587</v>
      </c>
      <c r="BT101">
        <f t="shared" si="79"/>
        <v>3</v>
      </c>
      <c r="BU101" s="8">
        <f t="shared" si="83"/>
        <v>0.551</v>
      </c>
      <c r="BV101" s="8">
        <f t="shared" si="80"/>
        <v>1.045</v>
      </c>
      <c r="BY101">
        <f t="shared" si="46"/>
        <v>1970</v>
      </c>
      <c r="BZ101">
        <f t="shared" si="56"/>
        <v>1970</v>
      </c>
      <c r="CA101">
        <f t="shared" si="57"/>
        <v>4</v>
      </c>
      <c r="CB101">
        <f t="shared" si="58"/>
        <v>3</v>
      </c>
      <c r="CC101">
        <f t="shared" si="59"/>
        <v>6</v>
      </c>
      <c r="CD101" t="str">
        <f t="shared" si="47"/>
        <v>3_1970</v>
      </c>
      <c r="CE101" t="str">
        <f t="shared" si="47"/>
        <v>6_1970</v>
      </c>
      <c r="CG101" s="3" t="str">
        <f t="shared" si="48"/>
        <v>4_1970</v>
      </c>
      <c r="CH101">
        <f t="shared" si="49"/>
        <v>0.0016281827163016072</v>
      </c>
      <c r="CI101" s="2">
        <f t="shared" si="50"/>
        <v>-0.0016212144614846657</v>
      </c>
      <c r="CJ101" s="2">
        <v>1.0609418282548475</v>
      </c>
      <c r="CK101" s="2">
        <v>1.0601092896174862</v>
      </c>
      <c r="CL101" s="2">
        <f t="shared" si="38"/>
        <v>-0.0008325386373613242</v>
      </c>
      <c r="CM101">
        <f t="shared" si="36"/>
        <v>4</v>
      </c>
      <c r="CN101">
        <v>89.790001</v>
      </c>
      <c r="CO101">
        <v>72.919998</v>
      </c>
      <c r="CP101" s="8">
        <f t="shared" si="74"/>
        <v>0.81211713094869</v>
      </c>
      <c r="CQ101" s="8">
        <f t="shared" si="75"/>
        <v>0.9390800652736376</v>
      </c>
      <c r="CR101" s="8">
        <f t="shared" si="76"/>
        <v>1.026283561351113</v>
      </c>
      <c r="CS101" s="2">
        <f t="shared" si="32"/>
        <v>0.04390169802969826</v>
      </c>
      <c r="CT101" s="2">
        <f t="shared" si="33"/>
        <v>0.044628723322390984</v>
      </c>
      <c r="CU101" s="8">
        <f t="shared" si="23"/>
        <v>0.036482843224975706</v>
      </c>
      <c r="CV101" s="8">
        <f t="shared" si="24"/>
        <v>0.091</v>
      </c>
      <c r="CW101">
        <f t="shared" si="25"/>
        <v>1</v>
      </c>
      <c r="CX101">
        <f t="shared" si="26"/>
        <v>0</v>
      </c>
      <c r="CY101" s="2">
        <f t="shared" si="27"/>
        <v>1.0363267048840556</v>
      </c>
      <c r="CZ101">
        <f t="shared" si="28"/>
        <v>0.537</v>
      </c>
      <c r="DA101">
        <f t="shared" si="29"/>
        <v>3</v>
      </c>
      <c r="DB101" s="3" t="str">
        <f t="shared" si="30"/>
        <v>4_1970</v>
      </c>
      <c r="DC101">
        <f t="shared" si="31"/>
        <v>0</v>
      </c>
    </row>
    <row r="102" spans="5:107" ht="18">
      <c r="E102" t="str">
        <f t="shared" si="39"/>
        <v>11_1974</v>
      </c>
      <c r="F102" s="3">
        <v>27334</v>
      </c>
      <c r="G102">
        <v>66.129997</v>
      </c>
      <c r="H102" s="4">
        <v>1</v>
      </c>
      <c r="I102">
        <f t="shared" si="60"/>
        <v>0.6626252005222886</v>
      </c>
      <c r="J102">
        <f t="shared" si="61"/>
        <v>0.7879262894545475</v>
      </c>
      <c r="X102" s="3">
        <v>25750</v>
      </c>
      <c r="Y102">
        <v>4989.159</v>
      </c>
      <c r="Z102" s="2">
        <f t="shared" si="43"/>
        <v>0.004225907196300227</v>
      </c>
      <c r="AA102" s="2">
        <f t="shared" si="44"/>
        <v>0.03737573349803047</v>
      </c>
      <c r="AB102">
        <v>279.401</v>
      </c>
      <c r="AC102">
        <v>203.154</v>
      </c>
      <c r="AD102">
        <v>4.088</v>
      </c>
      <c r="AE102">
        <f t="shared" si="40"/>
        <v>-76.24700000000001</v>
      </c>
      <c r="AF102">
        <f t="shared" si="41"/>
        <v>482.555</v>
      </c>
      <c r="AG102" t="s">
        <v>92</v>
      </c>
      <c r="AH102" t="str">
        <f t="shared" si="42"/>
        <v>7_1970</v>
      </c>
      <c r="AI102" s="2">
        <f t="shared" si="51"/>
        <v>0.00259772447999862</v>
      </c>
      <c r="AJ102">
        <f t="shared" si="54"/>
        <v>1</v>
      </c>
      <c r="AK102">
        <f t="shared" si="55"/>
        <v>0</v>
      </c>
      <c r="AL102" s="6">
        <f t="shared" si="52"/>
        <v>25750</v>
      </c>
      <c r="AM102">
        <f t="shared" si="53"/>
        <v>1</v>
      </c>
      <c r="AN102" t="str">
        <f t="shared" si="45"/>
        <v>7_1970</v>
      </c>
      <c r="AO102">
        <v>0</v>
      </c>
      <c r="AP102">
        <v>648.5</v>
      </c>
      <c r="AQ102">
        <v>22.149</v>
      </c>
      <c r="AR102">
        <v>38.9</v>
      </c>
      <c r="AS102" s="2" t="e">
        <f t="shared" si="34"/>
        <v>#DIV/0!</v>
      </c>
      <c r="AT102" s="2">
        <f t="shared" si="34"/>
        <v>1.0759913721586194</v>
      </c>
      <c r="AU102" s="2">
        <f t="shared" si="34"/>
        <v>1.0453065269715418</v>
      </c>
      <c r="AV102" s="2">
        <f t="shared" si="34"/>
        <v>1.0570652173913044</v>
      </c>
      <c r="AW102" s="2" t="e">
        <f t="shared" si="37"/>
        <v>#DIV/0!</v>
      </c>
      <c r="AX102" s="2">
        <f t="shared" si="37"/>
        <v>0.005104017385088477</v>
      </c>
      <c r="AY102" s="2">
        <f t="shared" si="37"/>
        <v>-0.001218431232422823</v>
      </c>
      <c r="AZ102" s="2">
        <f t="shared" si="37"/>
        <v>-0.0035408432147563396</v>
      </c>
      <c r="BB102" s="2" t="str">
        <f t="shared" si="62"/>
        <v>7_1970</v>
      </c>
      <c r="BC102" s="2">
        <f t="shared" si="63"/>
        <v>0.00259772447999862</v>
      </c>
      <c r="BD102" s="2">
        <f t="shared" si="64"/>
        <v>-0.001218431232422823</v>
      </c>
      <c r="BE102">
        <f t="shared" si="65"/>
        <v>-0.02527490707300517</v>
      </c>
      <c r="BF102" s="2">
        <f t="shared" si="66"/>
        <v>-0.002357255475924136</v>
      </c>
      <c r="BG102">
        <f t="shared" si="67"/>
        <v>1</v>
      </c>
      <c r="BH102">
        <f t="shared" si="68"/>
        <v>1</v>
      </c>
      <c r="BI102">
        <f t="shared" si="69"/>
        <v>72.919998</v>
      </c>
      <c r="BJ102" s="8">
        <f t="shared" si="70"/>
        <v>1.1563357420827136</v>
      </c>
      <c r="BK102" s="8">
        <f t="shared" si="71"/>
        <v>1.2637137208917641</v>
      </c>
      <c r="BL102" s="8">
        <f t="shared" si="73"/>
        <v>1.3767142313964407</v>
      </c>
      <c r="BM102" t="str">
        <f>"6"&amp;RIGHT(BB101,5)</f>
        <v>6_1970</v>
      </c>
      <c r="BN102">
        <f t="shared" si="72"/>
        <v>1</v>
      </c>
      <c r="BP102">
        <f t="shared" si="77"/>
        <v>3</v>
      </c>
      <c r="BQ102" s="8">
        <f t="shared" si="81"/>
        <v>0.65</v>
      </c>
      <c r="BR102">
        <f t="shared" si="78"/>
        <v>3</v>
      </c>
      <c r="BS102" s="8">
        <f t="shared" si="82"/>
        <v>0.6699999999999999</v>
      </c>
      <c r="BT102">
        <f t="shared" si="79"/>
        <v>4</v>
      </c>
      <c r="BU102" s="8">
        <f t="shared" si="83"/>
        <v>0.768</v>
      </c>
      <c r="BV102" s="8">
        <f t="shared" si="80"/>
        <v>1.3199999999999998</v>
      </c>
      <c r="BY102">
        <f t="shared" si="46"/>
        <v>1970</v>
      </c>
      <c r="BZ102">
        <f t="shared" si="56"/>
        <v>1970</v>
      </c>
      <c r="CA102">
        <f t="shared" si="57"/>
        <v>7</v>
      </c>
      <c r="CB102">
        <f t="shared" si="58"/>
        <v>6</v>
      </c>
      <c r="CC102">
        <f t="shared" si="59"/>
        <v>9</v>
      </c>
      <c r="CD102" t="str">
        <f t="shared" si="47"/>
        <v>6_1970</v>
      </c>
      <c r="CE102" t="str">
        <f t="shared" si="47"/>
        <v>9_1970</v>
      </c>
      <c r="CG102" s="3" t="str">
        <f t="shared" si="48"/>
        <v>7_1970</v>
      </c>
      <c r="CH102">
        <f t="shared" si="49"/>
        <v>0.004225907196300227</v>
      </c>
      <c r="CI102" s="2">
        <f t="shared" si="50"/>
        <v>0.00259772447999862</v>
      </c>
      <c r="CJ102" s="2">
        <v>1.0601092896174862</v>
      </c>
      <c r="CK102" s="2">
        <v>1.0566037735849056</v>
      </c>
      <c r="CL102" s="2">
        <f t="shared" si="38"/>
        <v>-0.0035055160325805357</v>
      </c>
      <c r="CM102">
        <f t="shared" si="36"/>
        <v>1</v>
      </c>
      <c r="CN102">
        <v>72.919998</v>
      </c>
      <c r="CO102">
        <v>84.32</v>
      </c>
      <c r="CP102" s="8">
        <f t="shared" si="74"/>
        <v>1.1563357420827136</v>
      </c>
      <c r="CQ102" s="8">
        <f t="shared" si="75"/>
        <v>1.2637137208917641</v>
      </c>
      <c r="CR102" s="8">
        <f t="shared" si="76"/>
        <v>1.3767142313964407</v>
      </c>
      <c r="CS102" s="2">
        <f t="shared" si="32"/>
        <v>0.042467045355891325</v>
      </c>
      <c r="CT102" s="2">
        <f t="shared" si="33"/>
        <v>0.04528989147730833</v>
      </c>
      <c r="CU102" s="8">
        <f t="shared" si="23"/>
        <v>0.0933079558916042</v>
      </c>
      <c r="CV102" s="8">
        <f t="shared" si="24"/>
        <v>0.108</v>
      </c>
      <c r="CW102">
        <f t="shared" si="25"/>
        <v>1</v>
      </c>
      <c r="CX102">
        <f t="shared" si="26"/>
        <v>0</v>
      </c>
      <c r="CY102" s="2">
        <f t="shared" si="27"/>
        <v>0.942642289586846</v>
      </c>
      <c r="CZ102">
        <f t="shared" si="28"/>
        <v>0.391</v>
      </c>
      <c r="DA102">
        <f t="shared" si="29"/>
        <v>2</v>
      </c>
      <c r="DB102" s="3" t="str">
        <f t="shared" si="30"/>
        <v>7_1970</v>
      </c>
      <c r="DC102">
        <f t="shared" si="31"/>
        <v>1</v>
      </c>
    </row>
    <row r="103" spans="5:107" ht="18">
      <c r="E103" t="str">
        <f t="shared" si="39"/>
        <v>12_1974</v>
      </c>
      <c r="F103" s="3">
        <v>27364</v>
      </c>
      <c r="G103">
        <v>70.230003</v>
      </c>
      <c r="H103" s="4">
        <v>1</v>
      </c>
      <c r="I103">
        <f t="shared" si="60"/>
        <v>0.7272445169307239</v>
      </c>
      <c r="J103">
        <f t="shared" si="61"/>
        <v>0.8620880483191391</v>
      </c>
      <c r="X103" s="3">
        <v>25842</v>
      </c>
      <c r="Y103">
        <v>4935.693</v>
      </c>
      <c r="Z103" s="2">
        <f t="shared" si="43"/>
        <v>-0.001667093115099605</v>
      </c>
      <c r="AA103" s="2">
        <f t="shared" si="44"/>
        <v>-0.04218159917607134</v>
      </c>
      <c r="AB103">
        <v>283.734</v>
      </c>
      <c r="AC103">
        <v>203.575</v>
      </c>
      <c r="AD103">
        <v>2.985</v>
      </c>
      <c r="AE103">
        <f t="shared" si="40"/>
        <v>-80.15899999999999</v>
      </c>
      <c r="AF103">
        <f t="shared" si="41"/>
        <v>487.30899999999997</v>
      </c>
      <c r="AG103" t="s">
        <v>92</v>
      </c>
      <c r="AH103" t="str">
        <f t="shared" si="42"/>
        <v>10_1970</v>
      </c>
      <c r="AI103" s="2">
        <f t="shared" si="51"/>
        <v>-0.005893000311399832</v>
      </c>
      <c r="AJ103">
        <f t="shared" si="54"/>
        <v>0</v>
      </c>
      <c r="AK103">
        <f t="shared" si="55"/>
        <v>-1</v>
      </c>
      <c r="AL103" s="6">
        <f t="shared" si="52"/>
        <v>25842</v>
      </c>
      <c r="AM103">
        <f t="shared" si="53"/>
        <v>-1</v>
      </c>
      <c r="AN103" t="str">
        <f t="shared" si="45"/>
        <v>10_1970</v>
      </c>
      <c r="AO103">
        <v>0</v>
      </c>
      <c r="AP103">
        <v>658.3</v>
      </c>
      <c r="AQ103">
        <v>22.429</v>
      </c>
      <c r="AR103">
        <v>39.4</v>
      </c>
      <c r="AS103" s="2" t="e">
        <f t="shared" si="34"/>
        <v>#DIV/0!</v>
      </c>
      <c r="AT103" s="2">
        <f t="shared" si="34"/>
        <v>1.0643492320129344</v>
      </c>
      <c r="AU103" s="2">
        <f t="shared" si="34"/>
        <v>1.0468611435239206</v>
      </c>
      <c r="AV103" s="2">
        <f t="shared" si="34"/>
        <v>1.0563002680965148</v>
      </c>
      <c r="AW103" s="2" t="e">
        <f t="shared" si="37"/>
        <v>#DIV/0!</v>
      </c>
      <c r="AX103" s="2">
        <f t="shared" si="37"/>
        <v>-0.011642140145684987</v>
      </c>
      <c r="AY103" s="2">
        <f t="shared" si="37"/>
        <v>0.0015546165523787625</v>
      </c>
      <c r="AZ103" s="2">
        <f t="shared" si="37"/>
        <v>-0.0007649492947896519</v>
      </c>
      <c r="BB103" s="2" t="str">
        <f t="shared" si="62"/>
        <v>10_1970</v>
      </c>
      <c r="BC103" s="2">
        <f t="shared" si="63"/>
        <v>-0.005893000311399832</v>
      </c>
      <c r="BD103" s="2">
        <f t="shared" si="64"/>
        <v>0.0015546165523787625</v>
      </c>
      <c r="BE103">
        <f t="shared" si="65"/>
        <v>-0.02213366135278394</v>
      </c>
      <c r="BF103" s="2">
        <f t="shared" si="66"/>
        <v>0.0001563704524467635</v>
      </c>
      <c r="BG103">
        <f t="shared" si="67"/>
        <v>3</v>
      </c>
      <c r="BH103">
        <f t="shared" si="68"/>
        <v>4</v>
      </c>
      <c r="BI103">
        <f t="shared" si="69"/>
        <v>84.32</v>
      </c>
      <c r="BJ103" s="8">
        <f t="shared" si="70"/>
        <v>1.0928605550284631</v>
      </c>
      <c r="BK103" s="8">
        <f t="shared" si="71"/>
        <v>1.1905834796015182</v>
      </c>
      <c r="BL103" s="8">
        <f t="shared" si="73"/>
        <v>1.1833491342504745</v>
      </c>
      <c r="BM103" t="str">
        <f>"9"&amp;RIGHT(BB102,5)</f>
        <v>9_1970</v>
      </c>
      <c r="BN103">
        <f t="shared" si="72"/>
        <v>4</v>
      </c>
      <c r="BP103">
        <f t="shared" si="77"/>
        <v>2</v>
      </c>
      <c r="BQ103" s="8">
        <f t="shared" si="81"/>
        <v>0.27</v>
      </c>
      <c r="BR103">
        <f t="shared" si="78"/>
        <v>2</v>
      </c>
      <c r="BS103" s="8">
        <f t="shared" si="82"/>
        <v>0.257</v>
      </c>
      <c r="BT103">
        <f t="shared" si="79"/>
        <v>1</v>
      </c>
      <c r="BU103" s="8">
        <f t="shared" si="83"/>
        <v>0.118</v>
      </c>
      <c r="BV103" s="8">
        <f t="shared" si="80"/>
        <v>0.527</v>
      </c>
      <c r="BY103">
        <f t="shared" si="46"/>
        <v>1970</v>
      </c>
      <c r="BZ103">
        <f t="shared" si="56"/>
        <v>1970</v>
      </c>
      <c r="CA103">
        <f t="shared" si="57"/>
        <v>10</v>
      </c>
      <c r="CB103">
        <f t="shared" si="58"/>
        <v>9</v>
      </c>
      <c r="CC103">
        <f t="shared" si="59"/>
        <v>12</v>
      </c>
      <c r="CD103" t="str">
        <f t="shared" si="47"/>
        <v>9_1970</v>
      </c>
      <c r="CE103" t="str">
        <f t="shared" si="47"/>
        <v>12_1970</v>
      </c>
      <c r="CG103" s="3" t="str">
        <f t="shared" si="48"/>
        <v>10_1970</v>
      </c>
      <c r="CH103">
        <f t="shared" si="49"/>
        <v>-0.001667093115099605</v>
      </c>
      <c r="CI103" s="2">
        <f t="shared" si="50"/>
        <v>-0.005893000311399832</v>
      </c>
      <c r="CJ103" s="2">
        <v>1.0566037735849056</v>
      </c>
      <c r="CK103" s="2">
        <v>1.055702917771883</v>
      </c>
      <c r="CL103" s="2">
        <f t="shared" si="38"/>
        <v>-0.0009008558130225719</v>
      </c>
      <c r="CM103">
        <f t="shared" si="36"/>
        <v>4</v>
      </c>
      <c r="CN103">
        <v>84.32</v>
      </c>
      <c r="CO103">
        <v>92.150002</v>
      </c>
      <c r="CP103" s="8">
        <f t="shared" si="74"/>
        <v>1.0928605550284631</v>
      </c>
      <c r="CQ103" s="8">
        <f t="shared" si="75"/>
        <v>1.1905834796015182</v>
      </c>
      <c r="CR103" s="8">
        <f t="shared" si="76"/>
        <v>1.1833491342504745</v>
      </c>
      <c r="CS103" s="2">
        <f t="shared" si="32"/>
        <v>0.04138539336188658</v>
      </c>
      <c r="CT103" s="2">
        <f t="shared" si="33"/>
        <v>0.04184628172758442</v>
      </c>
      <c r="CU103" s="8">
        <f t="shared" si="23"/>
        <v>-0.03983850048977429</v>
      </c>
      <c r="CV103" s="8">
        <f t="shared" si="24"/>
        <v>0.075</v>
      </c>
      <c r="CW103">
        <f t="shared" si="25"/>
        <v>1</v>
      </c>
      <c r="CX103">
        <f t="shared" si="26"/>
        <v>0</v>
      </c>
      <c r="CY103" s="2">
        <f t="shared" si="27"/>
        <v>1.1408249447289665</v>
      </c>
      <c r="CZ103">
        <f t="shared" si="28"/>
        <v>0.666</v>
      </c>
      <c r="DA103">
        <f t="shared" si="29"/>
        <v>3</v>
      </c>
      <c r="DB103" s="3" t="str">
        <f t="shared" si="30"/>
        <v>10_1970</v>
      </c>
      <c r="DC103">
        <f t="shared" si="31"/>
        <v>0</v>
      </c>
    </row>
    <row r="104" spans="5:107" ht="18">
      <c r="E104" t="str">
        <f t="shared" si="39"/>
        <v>1_1975</v>
      </c>
      <c r="F104" s="3">
        <v>27395</v>
      </c>
      <c r="G104">
        <v>78.559998</v>
      </c>
      <c r="H104" s="4">
        <v>1</v>
      </c>
      <c r="I104">
        <f t="shared" si="60"/>
        <v>0.8164622446844497</v>
      </c>
      <c r="J104">
        <f t="shared" si="61"/>
        <v>0.9824400262617631</v>
      </c>
      <c r="X104" s="3">
        <v>25934</v>
      </c>
      <c r="Y104">
        <v>5069.746</v>
      </c>
      <c r="Z104" s="2">
        <f t="shared" si="43"/>
        <v>0.026972442943454578</v>
      </c>
      <c r="AA104" s="2">
        <f t="shared" si="44"/>
        <v>0.11314630721844088</v>
      </c>
      <c r="AB104">
        <v>280.39</v>
      </c>
      <c r="AC104">
        <v>205.434</v>
      </c>
      <c r="AD104">
        <v>4.57</v>
      </c>
      <c r="AE104">
        <f t="shared" si="40"/>
        <v>-74.95599999999999</v>
      </c>
      <c r="AF104">
        <f t="shared" si="41"/>
        <v>485.82399999999996</v>
      </c>
      <c r="AG104" t="s">
        <v>92</v>
      </c>
      <c r="AH104" t="str">
        <f t="shared" si="42"/>
        <v>1_1971</v>
      </c>
      <c r="AI104" s="2">
        <f t="shared" si="51"/>
        <v>0.028639536058554182</v>
      </c>
      <c r="AJ104">
        <f t="shared" si="54"/>
        <v>1</v>
      </c>
      <c r="AK104">
        <f t="shared" si="55"/>
        <v>0</v>
      </c>
      <c r="AL104" s="6">
        <f t="shared" si="52"/>
        <v>25934</v>
      </c>
      <c r="AM104">
        <f t="shared" si="53"/>
        <v>1</v>
      </c>
      <c r="AN104" t="str">
        <f t="shared" si="45"/>
        <v>1_1971</v>
      </c>
      <c r="AO104">
        <v>0</v>
      </c>
      <c r="AP104">
        <v>676.1</v>
      </c>
      <c r="AQ104">
        <v>22.747</v>
      </c>
      <c r="AR104">
        <v>39.9</v>
      </c>
      <c r="AS104" s="2" t="e">
        <f t="shared" si="34"/>
        <v>#DIV/0!</v>
      </c>
      <c r="AT104" s="2">
        <f t="shared" si="34"/>
        <v>1.075393669476698</v>
      </c>
      <c r="AU104" s="2">
        <f t="shared" si="34"/>
        <v>1.0502331594256429</v>
      </c>
      <c r="AV104" s="2">
        <f t="shared" si="34"/>
        <v>1.0527704485488127</v>
      </c>
      <c r="AW104" s="2" t="e">
        <f t="shared" si="37"/>
        <v>#DIV/0!</v>
      </c>
      <c r="AX104" s="2">
        <f t="shared" si="37"/>
        <v>0.01104443746376349</v>
      </c>
      <c r="AY104" s="2">
        <f t="shared" si="37"/>
        <v>0.003372015901722314</v>
      </c>
      <c r="AZ104" s="2">
        <f t="shared" si="37"/>
        <v>-0.00352981954770204</v>
      </c>
      <c r="BB104" s="2" t="str">
        <f t="shared" si="62"/>
        <v>1_1971</v>
      </c>
      <c r="BC104" s="2">
        <f t="shared" si="63"/>
        <v>0.028639536058554182</v>
      </c>
      <c r="BD104" s="2">
        <f t="shared" si="64"/>
        <v>0.003372015901722314</v>
      </c>
      <c r="BE104">
        <f t="shared" si="65"/>
        <v>0.023723045765668305</v>
      </c>
      <c r="BF104" s="2">
        <f t="shared" si="66"/>
        <v>0.00324712955180928</v>
      </c>
      <c r="BG104">
        <f t="shared" si="67"/>
        <v>2</v>
      </c>
      <c r="BH104">
        <f t="shared" si="68"/>
        <v>1</v>
      </c>
      <c r="BI104">
        <f t="shared" si="69"/>
        <v>92.150002</v>
      </c>
      <c r="BJ104" s="8">
        <f t="shared" si="70"/>
        <v>1.0894193903544354</v>
      </c>
      <c r="BK104" s="8">
        <f t="shared" si="71"/>
        <v>1.0827997486098806</v>
      </c>
      <c r="BL104" s="8">
        <f t="shared" si="73"/>
        <v>1.0671730207884313</v>
      </c>
      <c r="BM104" t="str">
        <f>"12"&amp;RIGHT(BB103,5)</f>
        <v>12_1970</v>
      </c>
      <c r="BN104">
        <f t="shared" si="72"/>
        <v>1</v>
      </c>
      <c r="BP104">
        <f t="shared" si="77"/>
        <v>4</v>
      </c>
      <c r="BQ104" s="8">
        <f t="shared" si="81"/>
        <v>0.985</v>
      </c>
      <c r="BR104">
        <f t="shared" si="78"/>
        <v>1</v>
      </c>
      <c r="BS104" s="8">
        <f t="shared" si="82"/>
        <v>0.10899999999999999</v>
      </c>
      <c r="BT104">
        <f t="shared" si="79"/>
        <v>3</v>
      </c>
      <c r="BU104" s="8">
        <f t="shared" si="83"/>
        <v>0.615</v>
      </c>
      <c r="BV104" s="8">
        <f t="shared" si="80"/>
        <v>1.0939999999999999</v>
      </c>
      <c r="BY104">
        <f t="shared" si="46"/>
        <v>1970</v>
      </c>
      <c r="BZ104">
        <f t="shared" si="56"/>
        <v>1971</v>
      </c>
      <c r="CA104">
        <f t="shared" si="57"/>
        <v>1</v>
      </c>
      <c r="CB104">
        <f t="shared" si="58"/>
        <v>12</v>
      </c>
      <c r="CC104">
        <f t="shared" si="59"/>
        <v>3</v>
      </c>
      <c r="CD104" t="str">
        <f t="shared" si="47"/>
        <v>12_1970</v>
      </c>
      <c r="CE104" t="str">
        <f t="shared" si="47"/>
        <v>3_1971</v>
      </c>
      <c r="CG104" s="3" t="str">
        <f t="shared" si="48"/>
        <v>1_1971</v>
      </c>
      <c r="CH104">
        <f t="shared" si="49"/>
        <v>0.026972442943454578</v>
      </c>
      <c r="CI104" s="2">
        <f t="shared" si="50"/>
        <v>0.028639536058554182</v>
      </c>
      <c r="CJ104" s="2">
        <v>1.055702917771883</v>
      </c>
      <c r="CK104" s="2">
        <v>1.0443864229765014</v>
      </c>
      <c r="CL104" s="2">
        <f t="shared" si="38"/>
        <v>-0.01131649479538166</v>
      </c>
      <c r="CM104">
        <f t="shared" si="36"/>
        <v>1</v>
      </c>
      <c r="CN104">
        <v>92.150002</v>
      </c>
      <c r="CO104">
        <v>100.389999</v>
      </c>
      <c r="CP104" s="8">
        <f t="shared" si="74"/>
        <v>1.0894193903544354</v>
      </c>
      <c r="CQ104" s="8">
        <f t="shared" si="75"/>
        <v>1.0827997486098806</v>
      </c>
      <c r="CR104" s="8">
        <f t="shared" si="76"/>
        <v>1.0671730207884313</v>
      </c>
      <c r="CS104" s="2">
        <f t="shared" si="32"/>
        <v>0.040878607309265826</v>
      </c>
      <c r="CT104" s="2">
        <f t="shared" si="33"/>
        <v>0.04520707088915543</v>
      </c>
      <c r="CU104" s="8">
        <f t="shared" si="23"/>
        <v>0.5966421272811308</v>
      </c>
      <c r="CV104" s="8">
        <f t="shared" si="24"/>
        <v>0.241</v>
      </c>
      <c r="CW104">
        <f t="shared" si="25"/>
        <v>1</v>
      </c>
      <c r="CX104">
        <f t="shared" si="26"/>
        <v>0</v>
      </c>
      <c r="CY104" s="2">
        <f t="shared" si="27"/>
        <v>0.3664810505246775</v>
      </c>
      <c r="CZ104">
        <f t="shared" si="28"/>
        <v>0.045</v>
      </c>
      <c r="DA104">
        <f t="shared" si="29"/>
        <v>1</v>
      </c>
      <c r="DB104" s="3" t="str">
        <f t="shared" si="30"/>
        <v>1_1971</v>
      </c>
      <c r="DC104">
        <f t="shared" si="31"/>
        <v>1</v>
      </c>
    </row>
    <row r="105" spans="5:107" ht="18">
      <c r="E105" t="str">
        <f t="shared" si="39"/>
        <v>2_1975</v>
      </c>
      <c r="F105" s="3">
        <v>27426</v>
      </c>
      <c r="G105">
        <v>83.690002</v>
      </c>
      <c r="H105" s="4">
        <v>1</v>
      </c>
      <c r="I105">
        <f t="shared" si="60"/>
        <v>0.8872044972499843</v>
      </c>
      <c r="J105">
        <f t="shared" si="61"/>
        <v>1.0604409770860355</v>
      </c>
      <c r="X105" s="3">
        <v>26024</v>
      </c>
      <c r="Y105">
        <v>5097.179</v>
      </c>
      <c r="Z105" s="2">
        <f t="shared" si="43"/>
        <v>0.031066227041022687</v>
      </c>
      <c r="AA105" s="2">
        <f t="shared" si="44"/>
        <v>0.021820792742529127</v>
      </c>
      <c r="AB105">
        <v>301.541</v>
      </c>
      <c r="AC105">
        <v>203.915</v>
      </c>
      <c r="AD105">
        <v>-0.401</v>
      </c>
      <c r="AE105">
        <f t="shared" si="40"/>
        <v>-97.626</v>
      </c>
      <c r="AF105">
        <f t="shared" si="41"/>
        <v>505.456</v>
      </c>
      <c r="AG105" t="s">
        <v>92</v>
      </c>
      <c r="AH105" t="str">
        <f t="shared" si="42"/>
        <v>4_1971</v>
      </c>
      <c r="AI105" s="2">
        <f t="shared" si="51"/>
        <v>0.0040937840975681095</v>
      </c>
      <c r="AJ105">
        <f t="shared" si="54"/>
        <v>2</v>
      </c>
      <c r="AK105">
        <f t="shared" si="55"/>
        <v>0</v>
      </c>
      <c r="AL105" s="6">
        <f t="shared" si="52"/>
        <v>26024</v>
      </c>
      <c r="AM105">
        <f t="shared" si="53"/>
        <v>2</v>
      </c>
      <c r="AN105" t="str">
        <f t="shared" si="45"/>
        <v>4_1971</v>
      </c>
      <c r="AO105">
        <v>0</v>
      </c>
      <c r="AP105">
        <v>688.8</v>
      </c>
      <c r="AQ105">
        <v>22.992</v>
      </c>
      <c r="AR105">
        <v>40.1</v>
      </c>
      <c r="AS105" s="2" t="e">
        <f t="shared" si="34"/>
        <v>#DIV/0!</v>
      </c>
      <c r="AT105" s="2">
        <f t="shared" si="34"/>
        <v>1.0830188679245283</v>
      </c>
      <c r="AU105" s="2">
        <f t="shared" si="34"/>
        <v>1.0494317403806657</v>
      </c>
      <c r="AV105" s="2">
        <f t="shared" si="34"/>
        <v>1.0415584415584416</v>
      </c>
      <c r="AW105" s="2" t="e">
        <f t="shared" si="37"/>
        <v>#DIV/0!</v>
      </c>
      <c r="AX105" s="2">
        <f t="shared" si="37"/>
        <v>0.007625198447830384</v>
      </c>
      <c r="AY105" s="2">
        <f t="shared" si="37"/>
        <v>-0.0008014190449772141</v>
      </c>
      <c r="AZ105" s="2">
        <f t="shared" si="37"/>
        <v>-0.01121200699037117</v>
      </c>
      <c r="BB105" s="2" t="str">
        <f t="shared" si="62"/>
        <v>4_1971</v>
      </c>
      <c r="BC105" s="2">
        <f t="shared" si="63"/>
        <v>0.0040937840975681095</v>
      </c>
      <c r="BD105" s="2">
        <f t="shared" si="64"/>
        <v>-0.0008014190449772141</v>
      </c>
      <c r="BE105">
        <f t="shared" si="65"/>
        <v>0.02943804432472108</v>
      </c>
      <c r="BF105" s="2">
        <f t="shared" si="66"/>
        <v>0.0029067821767010393</v>
      </c>
      <c r="BG105">
        <f t="shared" si="67"/>
        <v>1</v>
      </c>
      <c r="BH105">
        <f t="shared" si="68"/>
        <v>1</v>
      </c>
      <c r="BI105">
        <f t="shared" si="69"/>
        <v>100.389999</v>
      </c>
      <c r="BJ105" s="8">
        <f t="shared" si="70"/>
        <v>0.9939236975189132</v>
      </c>
      <c r="BK105" s="8">
        <f t="shared" si="71"/>
        <v>0.9795796093194502</v>
      </c>
      <c r="BL105" s="8">
        <f t="shared" si="73"/>
        <v>1.0310788229014725</v>
      </c>
      <c r="BM105" t="str">
        <f>"3"&amp;RIGHT(BB104,5)</f>
        <v>3_1971</v>
      </c>
      <c r="BN105">
        <f t="shared" si="72"/>
        <v>1</v>
      </c>
      <c r="BP105">
        <f t="shared" si="77"/>
        <v>3</v>
      </c>
      <c r="BQ105" s="8">
        <f t="shared" si="81"/>
        <v>0.714</v>
      </c>
      <c r="BR105">
        <f t="shared" si="78"/>
        <v>3</v>
      </c>
      <c r="BS105" s="8">
        <f t="shared" si="82"/>
        <v>0.621</v>
      </c>
      <c r="BT105">
        <f t="shared" si="79"/>
        <v>4</v>
      </c>
      <c r="BU105" s="8">
        <f t="shared" si="83"/>
        <v>0.773</v>
      </c>
      <c r="BV105" s="8">
        <f t="shared" si="80"/>
        <v>1.335</v>
      </c>
      <c r="BY105">
        <f t="shared" si="46"/>
        <v>1971</v>
      </c>
      <c r="BZ105">
        <f t="shared" si="56"/>
        <v>1971</v>
      </c>
      <c r="CA105">
        <f t="shared" si="57"/>
        <v>4</v>
      </c>
      <c r="CB105">
        <f t="shared" si="58"/>
        <v>3</v>
      </c>
      <c r="CC105">
        <f t="shared" si="59"/>
        <v>6</v>
      </c>
      <c r="CD105" t="str">
        <f t="shared" si="47"/>
        <v>3_1971</v>
      </c>
      <c r="CE105" t="str">
        <f t="shared" si="47"/>
        <v>6_1971</v>
      </c>
      <c r="CG105" s="3" t="str">
        <f t="shared" si="48"/>
        <v>4_1971</v>
      </c>
      <c r="CH105">
        <f t="shared" si="49"/>
        <v>0.031066227041022687</v>
      </c>
      <c r="CI105" s="2">
        <f t="shared" si="50"/>
        <v>0.0040937840975681095</v>
      </c>
      <c r="CJ105" s="2">
        <v>1.0443864229765014</v>
      </c>
      <c r="CK105" s="2">
        <v>1.0438144329896908</v>
      </c>
      <c r="CL105" s="2">
        <f t="shared" si="38"/>
        <v>-0.0005719899868106282</v>
      </c>
      <c r="CM105">
        <f t="shared" si="36"/>
        <v>1</v>
      </c>
      <c r="CN105">
        <v>100.389999</v>
      </c>
      <c r="CO105">
        <v>99.779999</v>
      </c>
      <c r="CP105" s="8">
        <f t="shared" si="74"/>
        <v>0.9939236975189132</v>
      </c>
      <c r="CQ105" s="8">
        <f t="shared" si="75"/>
        <v>0.9795796093194502</v>
      </c>
      <c r="CR105" s="8">
        <f t="shared" si="76"/>
        <v>1.0310788229014725</v>
      </c>
      <c r="CS105" s="2">
        <f t="shared" si="32"/>
        <v>0.04111686786238707</v>
      </c>
      <c r="CT105" s="2">
        <f t="shared" si="33"/>
        <v>0.04526097521575223</v>
      </c>
      <c r="CU105" s="8">
        <f t="shared" si="23"/>
        <v>0.6863799750874716</v>
      </c>
      <c r="CV105" s="8">
        <f t="shared" si="24"/>
        <v>0.3</v>
      </c>
      <c r="CW105">
        <f t="shared" si="25"/>
        <v>2</v>
      </c>
      <c r="CX105">
        <f t="shared" si="26"/>
        <v>0</v>
      </c>
      <c r="CY105" s="2">
        <f t="shared" si="27"/>
        <v>0.9095515711260382</v>
      </c>
      <c r="CZ105">
        <f t="shared" si="28"/>
        <v>0.345</v>
      </c>
      <c r="DA105">
        <f t="shared" si="29"/>
        <v>2</v>
      </c>
      <c r="DB105" s="3" t="str">
        <f t="shared" si="30"/>
        <v>4_1971</v>
      </c>
      <c r="DC105">
        <f t="shared" si="31"/>
        <v>1</v>
      </c>
    </row>
    <row r="106" spans="5:107" ht="18">
      <c r="E106" t="str">
        <f t="shared" si="39"/>
        <v>3_1975</v>
      </c>
      <c r="F106" s="3">
        <v>27454</v>
      </c>
      <c r="G106">
        <v>81.510002</v>
      </c>
      <c r="H106" s="4">
        <v>1</v>
      </c>
      <c r="I106">
        <f t="shared" si="60"/>
        <v>0.8851124502166338</v>
      </c>
      <c r="J106">
        <f t="shared" si="61"/>
        <v>1.046991097335755</v>
      </c>
      <c r="X106" s="3">
        <v>26115</v>
      </c>
      <c r="Y106">
        <v>5139.128</v>
      </c>
      <c r="Z106" s="2">
        <f t="shared" si="43"/>
        <v>0.03005897386713885</v>
      </c>
      <c r="AA106" s="2">
        <f t="shared" si="44"/>
        <v>0.03332800186454721</v>
      </c>
      <c r="AB106">
        <v>308.207</v>
      </c>
      <c r="AC106">
        <v>214.108</v>
      </c>
      <c r="AD106">
        <v>0.236</v>
      </c>
      <c r="AE106">
        <f t="shared" si="40"/>
        <v>-94.09899999999999</v>
      </c>
      <c r="AF106">
        <f t="shared" si="41"/>
        <v>522.315</v>
      </c>
      <c r="AG106" t="s">
        <v>92</v>
      </c>
      <c r="AH106" t="str">
        <f t="shared" si="42"/>
        <v>7_1971</v>
      </c>
      <c r="AI106" s="2">
        <f t="shared" si="51"/>
        <v>-0.0010072531738838375</v>
      </c>
      <c r="AJ106">
        <f t="shared" si="54"/>
        <v>0</v>
      </c>
      <c r="AK106">
        <f t="shared" si="55"/>
        <v>-1</v>
      </c>
      <c r="AL106" s="6">
        <f t="shared" si="52"/>
        <v>26115</v>
      </c>
      <c r="AM106">
        <f t="shared" si="53"/>
        <v>-1</v>
      </c>
      <c r="AN106" t="str">
        <f t="shared" si="45"/>
        <v>7_1971</v>
      </c>
      <c r="AO106">
        <v>0</v>
      </c>
      <c r="AP106">
        <v>698.9</v>
      </c>
      <c r="AQ106">
        <v>23.273</v>
      </c>
      <c r="AR106">
        <v>40.6</v>
      </c>
      <c r="AS106" s="2" t="e">
        <f t="shared" si="34"/>
        <v>#DIV/0!</v>
      </c>
      <c r="AT106" s="2">
        <f t="shared" si="34"/>
        <v>1.0777178103315344</v>
      </c>
      <c r="AU106" s="2">
        <f t="shared" si="34"/>
        <v>1.05074721206375</v>
      </c>
      <c r="AV106" s="2">
        <f t="shared" si="34"/>
        <v>1.0437017994858613</v>
      </c>
      <c r="AW106" s="2" t="e">
        <f t="shared" si="37"/>
        <v>#DIV/0!</v>
      </c>
      <c r="AX106" s="2">
        <f t="shared" si="37"/>
        <v>-0.00530105759299393</v>
      </c>
      <c r="AY106" s="2">
        <f t="shared" si="37"/>
        <v>0.0013154716830843238</v>
      </c>
      <c r="AZ106" s="2">
        <f t="shared" si="37"/>
        <v>0.002143357927419709</v>
      </c>
      <c r="BB106" s="2" t="str">
        <f t="shared" si="62"/>
        <v>7_1971</v>
      </c>
      <c r="BC106" s="2">
        <f t="shared" si="63"/>
        <v>-0.0010072531738838375</v>
      </c>
      <c r="BD106" s="2">
        <f t="shared" si="64"/>
        <v>0.0013154716830843238</v>
      </c>
      <c r="BE106">
        <f t="shared" si="65"/>
        <v>0.025833066670838623</v>
      </c>
      <c r="BF106" s="2">
        <f t="shared" si="66"/>
        <v>0.005440685092208186</v>
      </c>
      <c r="BG106">
        <f t="shared" si="67"/>
        <v>3</v>
      </c>
      <c r="BH106">
        <f t="shared" si="68"/>
        <v>4</v>
      </c>
      <c r="BI106">
        <f t="shared" si="69"/>
        <v>99.779999</v>
      </c>
      <c r="BJ106" s="8">
        <f t="shared" si="70"/>
        <v>0.9855682199395491</v>
      </c>
      <c r="BK106" s="8">
        <f t="shared" si="71"/>
        <v>1.0373822713708385</v>
      </c>
      <c r="BL106" s="8">
        <f t="shared" si="73"/>
        <v>1.0977149739197731</v>
      </c>
      <c r="BM106" t="str">
        <f>"6"&amp;RIGHT(BB105,5)</f>
        <v>6_1971</v>
      </c>
      <c r="BN106">
        <f t="shared" si="72"/>
        <v>4</v>
      </c>
      <c r="BP106">
        <f t="shared" si="77"/>
        <v>2</v>
      </c>
      <c r="BQ106" s="8">
        <f t="shared" si="81"/>
        <v>0.492</v>
      </c>
      <c r="BR106">
        <f t="shared" si="78"/>
        <v>2</v>
      </c>
      <c r="BS106" s="8">
        <f t="shared" si="82"/>
        <v>0.29600000000000004</v>
      </c>
      <c r="BT106">
        <f t="shared" si="79"/>
        <v>2</v>
      </c>
      <c r="BU106" s="8">
        <f t="shared" si="83"/>
        <v>0.339</v>
      </c>
      <c r="BV106" s="8">
        <f t="shared" si="80"/>
        <v>0.788</v>
      </c>
      <c r="BY106">
        <f t="shared" si="46"/>
        <v>1971</v>
      </c>
      <c r="BZ106">
        <f t="shared" si="56"/>
        <v>1971</v>
      </c>
      <c r="CA106">
        <f t="shared" si="57"/>
        <v>7</v>
      </c>
      <c r="CB106">
        <f t="shared" si="58"/>
        <v>6</v>
      </c>
      <c r="CC106">
        <f t="shared" si="59"/>
        <v>9</v>
      </c>
      <c r="CD106" t="str">
        <f t="shared" si="47"/>
        <v>6_1971</v>
      </c>
      <c r="CE106" t="str">
        <f t="shared" si="47"/>
        <v>9_1971</v>
      </c>
      <c r="CG106" s="3" t="str">
        <f t="shared" si="48"/>
        <v>7_1971</v>
      </c>
      <c r="CH106">
        <f t="shared" si="49"/>
        <v>0.03005897386713885</v>
      </c>
      <c r="CI106" s="2">
        <f t="shared" si="50"/>
        <v>-0.0010072531738838375</v>
      </c>
      <c r="CJ106" s="2">
        <v>1.0438144329896908</v>
      </c>
      <c r="CK106" s="2">
        <v>1.040816326530612</v>
      </c>
      <c r="CL106" s="2">
        <f t="shared" si="38"/>
        <v>-0.00299810645907872</v>
      </c>
      <c r="CM106">
        <f t="shared" si="36"/>
        <v>4</v>
      </c>
      <c r="CN106">
        <v>99.779999</v>
      </c>
      <c r="CO106">
        <v>98.339996</v>
      </c>
      <c r="CP106" s="8">
        <f t="shared" si="74"/>
        <v>0.9855682199395491</v>
      </c>
      <c r="CQ106" s="8">
        <f t="shared" si="75"/>
        <v>1.0373822713708385</v>
      </c>
      <c r="CR106" s="8">
        <f t="shared" si="76"/>
        <v>1.0977149739197731</v>
      </c>
      <c r="CS106" s="2">
        <f t="shared" si="32"/>
        <v>0.04123533279170929</v>
      </c>
      <c r="CT106" s="2">
        <f t="shared" si="33"/>
        <v>0.04747022647373078</v>
      </c>
      <c r="CU106" s="8">
        <f t="shared" si="23"/>
        <v>0.6332174101544044</v>
      </c>
      <c r="CV106" s="8">
        <f t="shared" si="24"/>
        <v>0.262</v>
      </c>
      <c r="CW106">
        <f t="shared" si="25"/>
        <v>2</v>
      </c>
      <c r="CX106">
        <f t="shared" si="26"/>
        <v>0</v>
      </c>
      <c r="CY106" s="2">
        <f t="shared" si="27"/>
        <v>1.0212186300489052</v>
      </c>
      <c r="CZ106">
        <f t="shared" si="28"/>
        <v>0.508</v>
      </c>
      <c r="DA106">
        <f t="shared" si="29"/>
        <v>3</v>
      </c>
      <c r="DB106" s="3" t="str">
        <f t="shared" si="30"/>
        <v>7_1971</v>
      </c>
      <c r="DC106">
        <f t="shared" si="31"/>
        <v>0</v>
      </c>
    </row>
    <row r="107" spans="5:107" ht="18">
      <c r="E107" t="str">
        <f t="shared" si="39"/>
        <v>4_1975</v>
      </c>
      <c r="F107" s="3">
        <v>27485</v>
      </c>
      <c r="G107">
        <v>88.099998</v>
      </c>
      <c r="H107" s="4">
        <v>0</v>
      </c>
      <c r="I107">
        <f t="shared" si="60"/>
        <v>0.9580252170294173</v>
      </c>
      <c r="J107">
        <f t="shared" si="61"/>
        <v>1.1364930958908235</v>
      </c>
      <c r="X107" s="3">
        <v>26207</v>
      </c>
      <c r="Y107">
        <v>5151.245</v>
      </c>
      <c r="Z107" s="2">
        <f t="shared" si="43"/>
        <v>0.043672084142996725</v>
      </c>
      <c r="AA107" s="2">
        <f t="shared" si="44"/>
        <v>0.00946457956833835</v>
      </c>
      <c r="AB107">
        <v>287.317</v>
      </c>
      <c r="AC107">
        <v>194.343</v>
      </c>
      <c r="AD107">
        <v>-1.92</v>
      </c>
      <c r="AE107">
        <f t="shared" si="40"/>
        <v>-92.97400000000002</v>
      </c>
      <c r="AF107">
        <f t="shared" si="41"/>
        <v>481.65999999999997</v>
      </c>
      <c r="AG107" t="s">
        <v>92</v>
      </c>
      <c r="AH107" t="str">
        <f t="shared" si="42"/>
        <v>10_1971</v>
      </c>
      <c r="AI107" s="2">
        <f t="shared" si="51"/>
        <v>0.013613110275857876</v>
      </c>
      <c r="AJ107">
        <f t="shared" si="54"/>
        <v>1</v>
      </c>
      <c r="AK107">
        <f t="shared" si="55"/>
        <v>0</v>
      </c>
      <c r="AL107" s="6">
        <f t="shared" si="52"/>
        <v>26207</v>
      </c>
      <c r="AM107">
        <f t="shared" si="53"/>
        <v>1</v>
      </c>
      <c r="AN107" t="str">
        <f t="shared" si="45"/>
        <v>10_1971</v>
      </c>
      <c r="AO107">
        <v>0</v>
      </c>
      <c r="AP107">
        <v>715.8</v>
      </c>
      <c r="AQ107">
        <v>23.381</v>
      </c>
      <c r="AR107">
        <v>40.9</v>
      </c>
      <c r="AS107" s="2" t="e">
        <f t="shared" si="34"/>
        <v>#DIV/0!</v>
      </c>
      <c r="AT107" s="2">
        <f t="shared" si="34"/>
        <v>1.0873461947440377</v>
      </c>
      <c r="AU107" s="2">
        <f t="shared" si="34"/>
        <v>1.0424450488207233</v>
      </c>
      <c r="AV107" s="2">
        <f t="shared" si="34"/>
        <v>1.0380710659898478</v>
      </c>
      <c r="AW107" s="2" t="e">
        <f t="shared" si="37"/>
        <v>#DIV/0!</v>
      </c>
      <c r="AX107" s="2">
        <f t="shared" si="37"/>
        <v>0.009628384412503355</v>
      </c>
      <c r="AY107" s="2">
        <f t="shared" si="37"/>
        <v>-0.008302163243026683</v>
      </c>
      <c r="AZ107" s="2">
        <f t="shared" si="37"/>
        <v>-0.005630733496013507</v>
      </c>
      <c r="BB107" s="2" t="str">
        <f t="shared" si="62"/>
        <v>10_1971</v>
      </c>
      <c r="BC107" s="2">
        <f t="shared" si="63"/>
        <v>0.013613110275857876</v>
      </c>
      <c r="BD107" s="2">
        <f t="shared" si="64"/>
        <v>-0.008302163243026683</v>
      </c>
      <c r="BE107">
        <f t="shared" si="65"/>
        <v>0.04533917725809633</v>
      </c>
      <c r="BF107" s="2">
        <f t="shared" si="66"/>
        <v>-0.00441609470319726</v>
      </c>
      <c r="BG107">
        <f t="shared" si="67"/>
        <v>1</v>
      </c>
      <c r="BH107">
        <f t="shared" si="68"/>
        <v>1</v>
      </c>
      <c r="BI107">
        <f t="shared" si="69"/>
        <v>98.339996</v>
      </c>
      <c r="BJ107" s="8">
        <f t="shared" si="70"/>
        <v>1.052572770086344</v>
      </c>
      <c r="BK107" s="8">
        <f t="shared" si="71"/>
        <v>1.1137889308028852</v>
      </c>
      <c r="BL107" s="8">
        <f t="shared" si="73"/>
        <v>1.108806237901413</v>
      </c>
      <c r="BM107" t="str">
        <f>"9"&amp;RIGHT(BB106,5)</f>
        <v>9_1971</v>
      </c>
      <c r="BN107">
        <f t="shared" si="72"/>
        <v>1</v>
      </c>
      <c r="BP107">
        <f t="shared" si="77"/>
        <v>4</v>
      </c>
      <c r="BQ107" s="8">
        <f t="shared" si="81"/>
        <v>0.901</v>
      </c>
      <c r="BR107">
        <f t="shared" si="78"/>
        <v>4</v>
      </c>
      <c r="BS107" s="8">
        <f t="shared" si="82"/>
        <v>0.991</v>
      </c>
      <c r="BT107">
        <f t="shared" si="79"/>
        <v>4</v>
      </c>
      <c r="BU107" s="8">
        <f t="shared" si="83"/>
        <v>0.99</v>
      </c>
      <c r="BV107" s="8">
        <f t="shared" si="80"/>
        <v>1.892</v>
      </c>
      <c r="BY107">
        <f t="shared" si="46"/>
        <v>1971</v>
      </c>
      <c r="BZ107">
        <f t="shared" si="56"/>
        <v>1971</v>
      </c>
      <c r="CA107">
        <f t="shared" si="57"/>
        <v>10</v>
      </c>
      <c r="CB107">
        <f t="shared" si="58"/>
        <v>9</v>
      </c>
      <c r="CC107">
        <f t="shared" si="59"/>
        <v>12</v>
      </c>
      <c r="CD107" t="str">
        <f t="shared" si="47"/>
        <v>9_1971</v>
      </c>
      <c r="CE107" t="str">
        <f t="shared" si="47"/>
        <v>12_1971</v>
      </c>
      <c r="CG107" s="3" t="str">
        <f t="shared" si="48"/>
        <v>10_1971</v>
      </c>
      <c r="CH107">
        <f t="shared" si="49"/>
        <v>0.043672084142996725</v>
      </c>
      <c r="CI107" s="2">
        <f t="shared" si="50"/>
        <v>0.013613110275857876</v>
      </c>
      <c r="CJ107" s="2">
        <v>1.040816326530612</v>
      </c>
      <c r="CK107" s="2">
        <v>1.0326633165829147</v>
      </c>
      <c r="CL107" s="2">
        <f t="shared" si="38"/>
        <v>-0.00815300994769741</v>
      </c>
      <c r="CM107">
        <f t="shared" si="36"/>
        <v>1</v>
      </c>
      <c r="CN107">
        <v>98.339996</v>
      </c>
      <c r="CO107">
        <v>103.510002</v>
      </c>
      <c r="CP107" s="8">
        <f t="shared" si="74"/>
        <v>1.052572770086344</v>
      </c>
      <c r="CQ107" s="8">
        <f t="shared" si="75"/>
        <v>1.1137889308028852</v>
      </c>
      <c r="CR107" s="8">
        <f t="shared" si="76"/>
        <v>1.108806237901413</v>
      </c>
      <c r="CS107" s="2">
        <f t="shared" si="32"/>
        <v>0.04202747636588038</v>
      </c>
      <c r="CT107" s="2">
        <f t="shared" si="33"/>
        <v>0.047012310638709476</v>
      </c>
      <c r="CU107" s="8">
        <f t="shared" si="23"/>
        <v>0.9289499611839449</v>
      </c>
      <c r="CV107" s="8">
        <f t="shared" si="24"/>
        <v>0.454</v>
      </c>
      <c r="CW107">
        <f t="shared" si="25"/>
        <v>2</v>
      </c>
      <c r="CX107">
        <f t="shared" si="26"/>
        <v>0</v>
      </c>
      <c r="CY107" s="2">
        <f t="shared" si="27"/>
        <v>0.710435201101369</v>
      </c>
      <c r="CZ107">
        <f t="shared" si="28"/>
        <v>0.2</v>
      </c>
      <c r="DA107">
        <f t="shared" si="29"/>
        <v>1</v>
      </c>
      <c r="DB107" s="3" t="str">
        <f t="shared" si="30"/>
        <v>10_1971</v>
      </c>
      <c r="DC107">
        <f t="shared" si="31"/>
        <v>1</v>
      </c>
    </row>
    <row r="108" spans="5:107" ht="18">
      <c r="E108" t="str">
        <f t="shared" si="39"/>
        <v>5_1975</v>
      </c>
      <c r="F108" s="3">
        <v>27515</v>
      </c>
      <c r="G108">
        <v>92.690002</v>
      </c>
      <c r="H108" s="4">
        <v>0</v>
      </c>
      <c r="I108">
        <f t="shared" si="60"/>
        <v>1</v>
      </c>
      <c r="J108">
        <f t="shared" si="61"/>
        <v>1.1947667105261235</v>
      </c>
      <c r="X108" s="3">
        <v>26299</v>
      </c>
      <c r="Y108">
        <v>5245.974</v>
      </c>
      <c r="Z108" s="2">
        <f t="shared" si="43"/>
        <v>0.03476071582284401</v>
      </c>
      <c r="AA108" s="2">
        <f t="shared" si="44"/>
        <v>0.07561217968992517</v>
      </c>
      <c r="AB108">
        <v>329.308</v>
      </c>
      <c r="AC108">
        <v>216.433</v>
      </c>
      <c r="AD108">
        <v>-3.534</v>
      </c>
      <c r="AE108">
        <f t="shared" si="40"/>
        <v>-112.875</v>
      </c>
      <c r="AF108">
        <f t="shared" si="41"/>
        <v>545.741</v>
      </c>
      <c r="AG108" t="s">
        <v>92</v>
      </c>
      <c r="AH108" t="str">
        <f t="shared" si="42"/>
        <v>1_1972</v>
      </c>
      <c r="AI108" s="2">
        <f t="shared" si="51"/>
        <v>-0.008911368320152713</v>
      </c>
      <c r="AJ108">
        <f t="shared" si="54"/>
        <v>0</v>
      </c>
      <c r="AK108">
        <f t="shared" si="55"/>
        <v>-1</v>
      </c>
      <c r="AL108" s="6">
        <f t="shared" si="52"/>
        <v>26299</v>
      </c>
      <c r="AM108">
        <f t="shared" si="53"/>
        <v>-1</v>
      </c>
      <c r="AN108" t="str">
        <f t="shared" si="45"/>
        <v>1_1972</v>
      </c>
      <c r="AO108">
        <v>0</v>
      </c>
      <c r="AP108">
        <v>731.5</v>
      </c>
      <c r="AQ108">
        <v>23.607</v>
      </c>
      <c r="AR108">
        <v>41.2</v>
      </c>
      <c r="AS108" s="2" t="e">
        <f t="shared" si="34"/>
        <v>#DIV/0!</v>
      </c>
      <c r="AT108" s="2">
        <f t="shared" si="34"/>
        <v>1.0819405413400385</v>
      </c>
      <c r="AU108" s="2">
        <f t="shared" si="34"/>
        <v>1.0378071833648392</v>
      </c>
      <c r="AV108" s="2">
        <f t="shared" si="34"/>
        <v>1.0325814536340854</v>
      </c>
      <c r="AW108" s="2" t="e">
        <f t="shared" si="37"/>
        <v>#DIV/0!</v>
      </c>
      <c r="AX108" s="2">
        <f t="shared" si="37"/>
        <v>-0.005405653403999233</v>
      </c>
      <c r="AY108" s="2">
        <f t="shared" si="37"/>
        <v>-0.0046378654558840715</v>
      </c>
      <c r="AZ108" s="2">
        <f t="shared" si="37"/>
        <v>-0.005489612355762397</v>
      </c>
      <c r="BB108" s="2" t="str">
        <f t="shared" si="62"/>
        <v>1_1972</v>
      </c>
      <c r="BC108" s="2">
        <f t="shared" si="63"/>
        <v>-0.008911368320152713</v>
      </c>
      <c r="BD108" s="2">
        <f t="shared" si="64"/>
        <v>-0.0046378654558840715</v>
      </c>
      <c r="BE108">
        <f t="shared" si="65"/>
        <v>0.007788272879389435</v>
      </c>
      <c r="BF108" s="2">
        <f t="shared" si="66"/>
        <v>-0.012425976060803645</v>
      </c>
      <c r="BG108">
        <f t="shared" si="67"/>
        <v>4</v>
      </c>
      <c r="BH108">
        <f t="shared" si="68"/>
        <v>3</v>
      </c>
      <c r="BI108">
        <f t="shared" si="69"/>
        <v>103.510002</v>
      </c>
      <c r="BJ108" s="8">
        <f t="shared" si="70"/>
        <v>1.0581586019097942</v>
      </c>
      <c r="BK108" s="8">
        <f t="shared" si="71"/>
        <v>1.053424779182209</v>
      </c>
      <c r="BL108" s="8">
        <f t="shared" si="73"/>
        <v>1.051975624539163</v>
      </c>
      <c r="BM108" t="str">
        <f>"12"&amp;RIGHT(BB107,5)</f>
        <v>12_1971</v>
      </c>
      <c r="BN108">
        <f t="shared" si="72"/>
        <v>3</v>
      </c>
      <c r="BP108">
        <f t="shared" si="77"/>
        <v>1</v>
      </c>
      <c r="BQ108" s="8">
        <f t="shared" si="81"/>
        <v>0.162</v>
      </c>
      <c r="BR108">
        <f t="shared" si="78"/>
        <v>4</v>
      </c>
      <c r="BS108" s="8">
        <f t="shared" si="82"/>
        <v>0.917</v>
      </c>
      <c r="BT108">
        <f t="shared" si="79"/>
        <v>3</v>
      </c>
      <c r="BU108" s="8">
        <f t="shared" si="83"/>
        <v>0.6</v>
      </c>
      <c r="BV108" s="8">
        <f t="shared" si="80"/>
        <v>1.079</v>
      </c>
      <c r="BY108">
        <f t="shared" si="46"/>
        <v>1971</v>
      </c>
      <c r="BZ108">
        <f t="shared" si="56"/>
        <v>1972</v>
      </c>
      <c r="CA108">
        <f t="shared" si="57"/>
        <v>1</v>
      </c>
      <c r="CB108">
        <f t="shared" si="58"/>
        <v>12</v>
      </c>
      <c r="CC108">
        <f t="shared" si="59"/>
        <v>3</v>
      </c>
      <c r="CD108" t="str">
        <f t="shared" si="47"/>
        <v>12_1971</v>
      </c>
      <c r="CE108" t="str">
        <f t="shared" si="47"/>
        <v>3_1972</v>
      </c>
      <c r="CG108" s="3" t="str">
        <f t="shared" si="48"/>
        <v>1_1972</v>
      </c>
      <c r="CH108">
        <f t="shared" si="49"/>
        <v>0.03476071582284401</v>
      </c>
      <c r="CI108" s="2">
        <f t="shared" si="50"/>
        <v>-0.008911368320152713</v>
      </c>
      <c r="CJ108" s="2">
        <v>1.0326633165829147</v>
      </c>
      <c r="CK108" s="2">
        <v>1.035</v>
      </c>
      <c r="CL108" s="2">
        <f t="shared" si="38"/>
        <v>0.0023366834170852613</v>
      </c>
      <c r="CM108">
        <f t="shared" si="36"/>
        <v>3</v>
      </c>
      <c r="CN108">
        <v>103.510002</v>
      </c>
      <c r="CO108">
        <v>109.529999</v>
      </c>
      <c r="CP108" s="8">
        <f t="shared" si="74"/>
        <v>1.0581586019097942</v>
      </c>
      <c r="CQ108" s="8">
        <f t="shared" si="75"/>
        <v>1.053424779182209</v>
      </c>
      <c r="CR108" s="8">
        <f t="shared" si="76"/>
        <v>1.051975624539163</v>
      </c>
      <c r="CS108" s="2">
        <f t="shared" si="32"/>
        <v>0.04296965038565444</v>
      </c>
      <c r="CT108" s="2">
        <f t="shared" si="33"/>
        <v>0.04715787305941821</v>
      </c>
      <c r="CU108" s="8">
        <f t="shared" si="23"/>
        <v>0.7371137323993818</v>
      </c>
      <c r="CV108" s="8">
        <f t="shared" si="24"/>
        <v>0.325</v>
      </c>
      <c r="CW108">
        <f t="shared" si="25"/>
        <v>2</v>
      </c>
      <c r="CX108">
        <f t="shared" si="26"/>
        <v>0</v>
      </c>
      <c r="CY108" s="2">
        <f t="shared" si="27"/>
        <v>1.1889688347251057</v>
      </c>
      <c r="CZ108">
        <f t="shared" si="28"/>
        <v>0.716</v>
      </c>
      <c r="DA108">
        <f t="shared" si="29"/>
        <v>3</v>
      </c>
      <c r="DB108" s="3" t="str">
        <f t="shared" si="30"/>
        <v>1_1972</v>
      </c>
      <c r="DC108">
        <f t="shared" si="31"/>
        <v>0</v>
      </c>
    </row>
    <row r="109" spans="5:107" ht="18">
      <c r="E109" t="str">
        <f t="shared" si="39"/>
        <v>6_1975</v>
      </c>
      <c r="F109" s="3">
        <v>27546</v>
      </c>
      <c r="G109">
        <v>94.360001</v>
      </c>
      <c r="H109" s="4">
        <v>0</v>
      </c>
      <c r="I109">
        <f t="shared" si="60"/>
        <v>1</v>
      </c>
      <c r="J109">
        <f t="shared" si="61"/>
        <v>1.2032261187556899</v>
      </c>
      <c r="X109" s="3">
        <v>26390</v>
      </c>
      <c r="Y109">
        <v>5365.045</v>
      </c>
      <c r="Z109" s="2">
        <f t="shared" si="43"/>
        <v>0.052551813463878716</v>
      </c>
      <c r="AA109" s="2">
        <f t="shared" si="44"/>
        <v>0.09392850930581331</v>
      </c>
      <c r="AB109">
        <v>317.607</v>
      </c>
      <c r="AC109">
        <v>210.118</v>
      </c>
      <c r="AD109">
        <v>-4.258</v>
      </c>
      <c r="AE109">
        <f t="shared" si="40"/>
        <v>-107.48900000000003</v>
      </c>
      <c r="AF109">
        <f t="shared" si="41"/>
        <v>527.725</v>
      </c>
      <c r="AG109" t="s">
        <v>92</v>
      </c>
      <c r="AH109" t="str">
        <f t="shared" si="42"/>
        <v>4_1972</v>
      </c>
      <c r="AI109" s="2">
        <f t="shared" si="51"/>
        <v>0.017791097641034703</v>
      </c>
      <c r="AJ109">
        <f t="shared" si="54"/>
        <v>1</v>
      </c>
      <c r="AK109">
        <f t="shared" si="55"/>
        <v>0</v>
      </c>
      <c r="AL109" s="6">
        <f t="shared" si="52"/>
        <v>26390</v>
      </c>
      <c r="AM109">
        <f t="shared" si="53"/>
        <v>1</v>
      </c>
      <c r="AN109" t="str">
        <f t="shared" si="45"/>
        <v>4_1972</v>
      </c>
      <c r="AO109">
        <v>0</v>
      </c>
      <c r="AP109">
        <v>752.5</v>
      </c>
      <c r="AQ109">
        <v>23.772</v>
      </c>
      <c r="AR109">
        <v>41.5</v>
      </c>
      <c r="AS109" s="2" t="e">
        <f t="shared" si="34"/>
        <v>#DIV/0!</v>
      </c>
      <c r="AT109" s="2">
        <f t="shared" si="34"/>
        <v>1.092479674796748</v>
      </c>
      <c r="AU109" s="2">
        <f t="shared" si="34"/>
        <v>1.0339248434237995</v>
      </c>
      <c r="AV109" s="2">
        <f t="shared" si="34"/>
        <v>1.0349127182044888</v>
      </c>
      <c r="AW109" s="2" t="e">
        <f t="shared" si="37"/>
        <v>#DIV/0!</v>
      </c>
      <c r="AX109" s="2">
        <f t="shared" si="37"/>
        <v>0.010539133456709537</v>
      </c>
      <c r="AY109" s="2">
        <f t="shared" si="37"/>
        <v>-0.003882339941039703</v>
      </c>
      <c r="AZ109" s="2">
        <f t="shared" si="37"/>
        <v>0.0023312645704034463</v>
      </c>
      <c r="BB109" s="2" t="str">
        <f t="shared" si="62"/>
        <v>4_1972</v>
      </c>
      <c r="BC109" s="2">
        <f t="shared" si="63"/>
        <v>0.017791097641034703</v>
      </c>
      <c r="BD109" s="2">
        <f t="shared" si="64"/>
        <v>-0.003882339941039703</v>
      </c>
      <c r="BE109">
        <f t="shared" si="65"/>
        <v>0.02148558642285603</v>
      </c>
      <c r="BF109" s="2">
        <f t="shared" si="66"/>
        <v>-0.015506896956866134</v>
      </c>
      <c r="BG109">
        <f t="shared" si="67"/>
        <v>1</v>
      </c>
      <c r="BH109">
        <f t="shared" si="68"/>
        <v>1</v>
      </c>
      <c r="BI109">
        <f t="shared" si="69"/>
        <v>109.529999</v>
      </c>
      <c r="BJ109" s="8">
        <f t="shared" si="70"/>
        <v>0.9955263580345691</v>
      </c>
      <c r="BK109" s="8">
        <f t="shared" si="71"/>
        <v>0.9941568519506697</v>
      </c>
      <c r="BL109" s="8">
        <f t="shared" si="73"/>
        <v>1.0901123262130221</v>
      </c>
      <c r="BM109" t="str">
        <f>"3"&amp;RIGHT(BB108,5)</f>
        <v>3_1972</v>
      </c>
      <c r="BN109">
        <f t="shared" si="72"/>
        <v>1</v>
      </c>
      <c r="BP109">
        <f t="shared" si="77"/>
        <v>4</v>
      </c>
      <c r="BQ109" s="8">
        <f t="shared" si="81"/>
        <v>0.955</v>
      </c>
      <c r="BR109">
        <f t="shared" si="78"/>
        <v>4</v>
      </c>
      <c r="BS109" s="8">
        <f t="shared" si="82"/>
        <v>0.882</v>
      </c>
      <c r="BT109">
        <f t="shared" si="79"/>
        <v>4</v>
      </c>
      <c r="BU109" s="8">
        <f t="shared" si="83"/>
        <v>0.96</v>
      </c>
      <c r="BV109" s="8">
        <f t="shared" si="80"/>
        <v>1.837</v>
      </c>
      <c r="BY109">
        <f t="shared" si="46"/>
        <v>1972</v>
      </c>
      <c r="BZ109">
        <f t="shared" si="56"/>
        <v>1972</v>
      </c>
      <c r="CA109">
        <f t="shared" si="57"/>
        <v>4</v>
      </c>
      <c r="CB109">
        <f t="shared" si="58"/>
        <v>3</v>
      </c>
      <c r="CC109">
        <f t="shared" si="59"/>
        <v>6</v>
      </c>
      <c r="CD109" t="str">
        <f t="shared" si="47"/>
        <v>3_1972</v>
      </c>
      <c r="CE109" t="str">
        <f t="shared" si="47"/>
        <v>6_1972</v>
      </c>
      <c r="CG109" s="3" t="str">
        <f t="shared" si="48"/>
        <v>4_1972</v>
      </c>
      <c r="CH109">
        <f t="shared" si="49"/>
        <v>0.052551813463878716</v>
      </c>
      <c r="CI109" s="2">
        <f t="shared" si="50"/>
        <v>0.017791097641034703</v>
      </c>
      <c r="CJ109" s="2">
        <v>1.035</v>
      </c>
      <c r="CK109" s="2">
        <v>1.0296296296296297</v>
      </c>
      <c r="CL109" s="2">
        <f t="shared" si="38"/>
        <v>-0.005370370370370248</v>
      </c>
      <c r="CM109">
        <f t="shared" si="36"/>
        <v>1</v>
      </c>
      <c r="CN109">
        <v>109.529999</v>
      </c>
      <c r="CO109">
        <v>109.040001</v>
      </c>
      <c r="CP109" s="8">
        <f t="shared" si="74"/>
        <v>0.9955263580345691</v>
      </c>
      <c r="CQ109" s="8">
        <f t="shared" si="75"/>
        <v>0.9941568519506697</v>
      </c>
      <c r="CR109" s="8">
        <f t="shared" si="76"/>
        <v>1.0901123262130221</v>
      </c>
      <c r="CS109" s="2">
        <f t="shared" si="32"/>
        <v>0.04380845406455015</v>
      </c>
      <c r="CT109" s="2">
        <f t="shared" si="33"/>
        <v>0.047517043906583734</v>
      </c>
      <c r="CU109" s="8">
        <f t="shared" si="23"/>
        <v>1.1059571291344028</v>
      </c>
      <c r="CV109" s="8">
        <f t="shared" si="24"/>
        <v>0.57</v>
      </c>
      <c r="CW109">
        <f t="shared" si="25"/>
        <v>3</v>
      </c>
      <c r="CX109">
        <f t="shared" si="26"/>
        <v>1</v>
      </c>
      <c r="CY109" s="2">
        <f t="shared" si="27"/>
        <v>0.6255849232538294</v>
      </c>
      <c r="CZ109">
        <f t="shared" si="28"/>
        <v>0.141</v>
      </c>
      <c r="DA109">
        <f t="shared" si="29"/>
        <v>1</v>
      </c>
      <c r="DB109" s="3" t="str">
        <f t="shared" si="30"/>
        <v>4_1972</v>
      </c>
      <c r="DC109">
        <f t="shared" si="31"/>
        <v>1</v>
      </c>
    </row>
    <row r="110" spans="5:107" ht="18">
      <c r="E110" t="str">
        <f t="shared" si="39"/>
        <v>7_1975</v>
      </c>
      <c r="F110" s="3">
        <v>27576</v>
      </c>
      <c r="G110">
        <v>88.75</v>
      </c>
      <c r="H110" s="4">
        <v>0</v>
      </c>
      <c r="I110">
        <f t="shared" si="60"/>
        <v>0.94054683191451</v>
      </c>
      <c r="J110">
        <f t="shared" si="61"/>
        <v>1.1197913846104495</v>
      </c>
      <c r="X110" s="3">
        <v>26481</v>
      </c>
      <c r="Y110">
        <v>5415.712</v>
      </c>
      <c r="Z110" s="2">
        <f t="shared" si="43"/>
        <v>0.05381924715632702</v>
      </c>
      <c r="AA110" s="2">
        <f t="shared" si="44"/>
        <v>0.03831414005303557</v>
      </c>
      <c r="AB110">
        <v>324.218</v>
      </c>
      <c r="AC110">
        <v>222.785</v>
      </c>
      <c r="AD110">
        <v>-2.638</v>
      </c>
      <c r="AE110">
        <f t="shared" si="40"/>
        <v>-101.43300000000002</v>
      </c>
      <c r="AF110">
        <f t="shared" si="41"/>
        <v>547.003</v>
      </c>
      <c r="AG110" t="s">
        <v>92</v>
      </c>
      <c r="AH110" t="str">
        <f t="shared" si="42"/>
        <v>7_1972</v>
      </c>
      <c r="AI110" s="2">
        <f t="shared" si="51"/>
        <v>0.0012674336924483054</v>
      </c>
      <c r="AJ110">
        <f t="shared" si="54"/>
        <v>2</v>
      </c>
      <c r="AK110">
        <f t="shared" si="55"/>
        <v>0</v>
      </c>
      <c r="AL110" s="6">
        <f t="shared" si="52"/>
        <v>26481</v>
      </c>
      <c r="AM110">
        <f t="shared" si="53"/>
        <v>2</v>
      </c>
      <c r="AN110" t="str">
        <f t="shared" si="45"/>
        <v>7_1972</v>
      </c>
      <c r="AO110">
        <v>0</v>
      </c>
      <c r="AP110">
        <v>769.9</v>
      </c>
      <c r="AQ110">
        <v>23.944</v>
      </c>
      <c r="AR110">
        <v>41.8</v>
      </c>
      <c r="AS110" s="2" t="e">
        <f t="shared" si="34"/>
        <v>#DIV/0!</v>
      </c>
      <c r="AT110" s="2">
        <f t="shared" si="34"/>
        <v>1.1015882100443555</v>
      </c>
      <c r="AU110" s="2">
        <f t="shared" si="34"/>
        <v>1.0288316933785933</v>
      </c>
      <c r="AV110" s="2">
        <f t="shared" si="34"/>
        <v>1.0295566502463054</v>
      </c>
      <c r="AW110" s="2" t="e">
        <f t="shared" si="37"/>
        <v>#DIV/0!</v>
      </c>
      <c r="AX110" s="2">
        <f t="shared" si="37"/>
        <v>0.009108535247607463</v>
      </c>
      <c r="AY110" s="2">
        <f t="shared" si="37"/>
        <v>-0.005093150045206274</v>
      </c>
      <c r="AZ110" s="2">
        <f t="shared" si="37"/>
        <v>-0.005356067958183441</v>
      </c>
      <c r="BB110" s="2" t="str">
        <f t="shared" si="62"/>
        <v>7_1972</v>
      </c>
      <c r="BC110" s="2">
        <f t="shared" si="63"/>
        <v>0.0012674336924483054</v>
      </c>
      <c r="BD110" s="2">
        <f t="shared" si="64"/>
        <v>-0.005093150045206274</v>
      </c>
      <c r="BE110">
        <f t="shared" si="65"/>
        <v>0.023760273289188172</v>
      </c>
      <c r="BF110" s="2">
        <f t="shared" si="66"/>
        <v>-0.021915518685156732</v>
      </c>
      <c r="BG110">
        <f t="shared" si="67"/>
        <v>1</v>
      </c>
      <c r="BH110">
        <f t="shared" si="68"/>
        <v>2</v>
      </c>
      <c r="BI110">
        <f t="shared" si="69"/>
        <v>109.040001</v>
      </c>
      <c r="BJ110" s="8">
        <f t="shared" si="70"/>
        <v>0.9986243397044723</v>
      </c>
      <c r="BK110" s="8">
        <f t="shared" si="71"/>
        <v>1.0950110134353355</v>
      </c>
      <c r="BL110" s="8">
        <f t="shared" si="73"/>
        <v>0.99523107121028</v>
      </c>
      <c r="BM110" t="str">
        <f>"6"&amp;RIGHT(BB109,5)</f>
        <v>6_1972</v>
      </c>
      <c r="BN110">
        <f t="shared" si="72"/>
        <v>2</v>
      </c>
      <c r="BP110">
        <f t="shared" si="77"/>
        <v>3</v>
      </c>
      <c r="BQ110" s="8">
        <f t="shared" si="81"/>
        <v>0.6</v>
      </c>
      <c r="BR110">
        <f t="shared" si="78"/>
        <v>4</v>
      </c>
      <c r="BS110" s="8">
        <f t="shared" si="82"/>
        <v>0.946</v>
      </c>
      <c r="BT110">
        <f t="shared" si="79"/>
        <v>4</v>
      </c>
      <c r="BU110" s="8">
        <f t="shared" si="83"/>
        <v>0.866</v>
      </c>
      <c r="BV110" s="8">
        <f t="shared" si="80"/>
        <v>1.5459999999999998</v>
      </c>
      <c r="BY110">
        <f t="shared" si="46"/>
        <v>1972</v>
      </c>
      <c r="BZ110">
        <f t="shared" si="56"/>
        <v>1972</v>
      </c>
      <c r="CA110">
        <f t="shared" si="57"/>
        <v>7</v>
      </c>
      <c r="CB110">
        <f t="shared" si="58"/>
        <v>6</v>
      </c>
      <c r="CC110">
        <f t="shared" si="59"/>
        <v>9</v>
      </c>
      <c r="CD110" t="str">
        <f t="shared" si="47"/>
        <v>6_1972</v>
      </c>
      <c r="CE110" t="str">
        <f t="shared" si="47"/>
        <v>9_1972</v>
      </c>
      <c r="CG110" s="3" t="str">
        <f t="shared" si="48"/>
        <v>7_1972</v>
      </c>
      <c r="CH110">
        <f t="shared" si="49"/>
        <v>0.05381924715632702</v>
      </c>
      <c r="CI110" s="2">
        <f t="shared" si="50"/>
        <v>0.0012674336924483054</v>
      </c>
      <c r="CJ110" s="2">
        <v>1.0296296296296297</v>
      </c>
      <c r="CK110" s="2">
        <v>1.0318627450980393</v>
      </c>
      <c r="CL110" s="2">
        <f t="shared" si="38"/>
        <v>0.002233115468409652</v>
      </c>
      <c r="CM110">
        <f t="shared" si="36"/>
        <v>2</v>
      </c>
      <c r="CN110">
        <v>109.040001</v>
      </c>
      <c r="CO110">
        <v>108.889999</v>
      </c>
      <c r="CP110" s="8">
        <f t="shared" si="74"/>
        <v>0.9986243397044723</v>
      </c>
      <c r="CQ110" s="8">
        <f t="shared" si="75"/>
        <v>1.0950110134353355</v>
      </c>
      <c r="CR110" s="8">
        <f t="shared" si="76"/>
        <v>0.99523107121028</v>
      </c>
      <c r="CS110" s="2">
        <f t="shared" si="32"/>
        <v>0.04434750199120942</v>
      </c>
      <c r="CT110" s="2">
        <f t="shared" si="33"/>
        <v>0.046467781843663625</v>
      </c>
      <c r="CU110" s="8">
        <f t="shared" si="23"/>
        <v>1.15820564315716</v>
      </c>
      <c r="CV110" s="8">
        <f t="shared" si="24"/>
        <v>0.595</v>
      </c>
      <c r="CW110">
        <f t="shared" si="25"/>
        <v>3</v>
      </c>
      <c r="CX110">
        <f t="shared" si="26"/>
        <v>1</v>
      </c>
      <c r="CY110" s="2">
        <f t="shared" si="27"/>
        <v>0.9727244632267479</v>
      </c>
      <c r="CZ110">
        <f t="shared" si="28"/>
        <v>0.429</v>
      </c>
      <c r="DA110">
        <f t="shared" si="29"/>
        <v>2</v>
      </c>
      <c r="DB110" s="3" t="str">
        <f t="shared" si="30"/>
        <v>7_1972</v>
      </c>
      <c r="DC110">
        <f t="shared" si="31"/>
        <v>1</v>
      </c>
    </row>
    <row r="111" spans="5:107" ht="18">
      <c r="E111" t="str">
        <f t="shared" si="39"/>
        <v>8_1975</v>
      </c>
      <c r="F111" s="3">
        <v>27607</v>
      </c>
      <c r="G111">
        <v>86.199997</v>
      </c>
      <c r="H111" s="4">
        <v>0</v>
      </c>
      <c r="I111">
        <f t="shared" si="60"/>
        <v>0.9135226376269326</v>
      </c>
      <c r="J111">
        <f t="shared" si="61"/>
        <v>1.0703642000513613</v>
      </c>
      <c r="X111" s="3">
        <v>26573</v>
      </c>
      <c r="Y111">
        <v>5506.396</v>
      </c>
      <c r="Z111" s="2">
        <f t="shared" si="43"/>
        <v>0.06894469201134878</v>
      </c>
      <c r="AA111" s="2">
        <f t="shared" si="44"/>
        <v>0.0686796013472355</v>
      </c>
      <c r="AB111">
        <v>338.823</v>
      </c>
      <c r="AC111">
        <v>232.207</v>
      </c>
      <c r="AD111">
        <v>-3.061</v>
      </c>
      <c r="AE111">
        <f t="shared" si="40"/>
        <v>-106.61599999999999</v>
      </c>
      <c r="AF111">
        <f t="shared" si="41"/>
        <v>571.03</v>
      </c>
      <c r="AG111" t="s">
        <v>92</v>
      </c>
      <c r="AH111" t="str">
        <f t="shared" si="42"/>
        <v>10_1972</v>
      </c>
      <c r="AI111" s="2">
        <f t="shared" si="51"/>
        <v>0.015125444855021764</v>
      </c>
      <c r="AJ111">
        <f t="shared" si="54"/>
        <v>3</v>
      </c>
      <c r="AK111">
        <f t="shared" si="55"/>
        <v>0</v>
      </c>
      <c r="AL111" s="6">
        <f t="shared" si="52"/>
        <v>26573</v>
      </c>
      <c r="AM111">
        <f t="shared" si="53"/>
        <v>3</v>
      </c>
      <c r="AN111" t="str">
        <f t="shared" si="45"/>
        <v>10_1972</v>
      </c>
      <c r="AO111">
        <v>0</v>
      </c>
      <c r="AP111">
        <v>794.9</v>
      </c>
      <c r="AQ111">
        <v>24.088</v>
      </c>
      <c r="AR111">
        <v>42.2</v>
      </c>
      <c r="AS111" s="2" t="e">
        <f t="shared" si="34"/>
        <v>#DIV/0!</v>
      </c>
      <c r="AT111" s="2">
        <f t="shared" si="34"/>
        <v>1.1105057278569432</v>
      </c>
      <c r="AU111" s="2">
        <f t="shared" si="34"/>
        <v>1.0302382276207178</v>
      </c>
      <c r="AV111" s="2">
        <f t="shared" si="34"/>
        <v>1.0317848410757948</v>
      </c>
      <c r="AW111" s="2" t="e">
        <f t="shared" si="37"/>
        <v>#DIV/0!</v>
      </c>
      <c r="AX111" s="2">
        <f t="shared" si="37"/>
        <v>0.00891751781258776</v>
      </c>
      <c r="AY111" s="2">
        <f t="shared" si="37"/>
        <v>0.0014065342421245575</v>
      </c>
      <c r="AZ111" s="2">
        <f t="shared" si="37"/>
        <v>0.0022281908294894404</v>
      </c>
      <c r="BB111" s="2" t="str">
        <f t="shared" si="62"/>
        <v>10_1972</v>
      </c>
      <c r="BC111" s="2">
        <f t="shared" si="63"/>
        <v>0.015125444855021764</v>
      </c>
      <c r="BD111" s="2">
        <f t="shared" si="64"/>
        <v>0.0014065342421245575</v>
      </c>
      <c r="BE111">
        <f t="shared" si="65"/>
        <v>0.02527260786835206</v>
      </c>
      <c r="BF111" s="2">
        <f t="shared" si="66"/>
        <v>-0.012206821200005491</v>
      </c>
      <c r="BG111">
        <f t="shared" si="67"/>
        <v>2</v>
      </c>
      <c r="BH111">
        <f t="shared" si="68"/>
        <v>2</v>
      </c>
      <c r="BI111">
        <f t="shared" si="69"/>
        <v>108.889999</v>
      </c>
      <c r="BJ111" s="8">
        <f t="shared" si="70"/>
        <v>1.0965194517083245</v>
      </c>
      <c r="BK111" s="8">
        <f t="shared" si="71"/>
        <v>0.9966020570906609</v>
      </c>
      <c r="BL111" s="8">
        <f t="shared" si="73"/>
        <v>0.9347047473110914</v>
      </c>
      <c r="BM111" t="str">
        <f>"9"&amp;RIGHT(BB110,5)</f>
        <v>9_1972</v>
      </c>
      <c r="BN111">
        <f t="shared" si="72"/>
        <v>2</v>
      </c>
      <c r="BP111">
        <f t="shared" si="77"/>
        <v>4</v>
      </c>
      <c r="BQ111" s="8">
        <f t="shared" si="81"/>
        <v>0.921</v>
      </c>
      <c r="BR111">
        <f t="shared" si="78"/>
        <v>2</v>
      </c>
      <c r="BS111" s="8">
        <f t="shared" si="82"/>
        <v>0.281</v>
      </c>
      <c r="BT111">
        <f t="shared" si="79"/>
        <v>3</v>
      </c>
      <c r="BU111" s="8">
        <f t="shared" si="83"/>
        <v>0.709</v>
      </c>
      <c r="BV111" s="8">
        <f t="shared" si="80"/>
        <v>1.202</v>
      </c>
      <c r="BY111">
        <f t="shared" si="46"/>
        <v>1972</v>
      </c>
      <c r="BZ111">
        <f t="shared" si="56"/>
        <v>1972</v>
      </c>
      <c r="CA111">
        <f t="shared" si="57"/>
        <v>10</v>
      </c>
      <c r="CB111">
        <f t="shared" si="58"/>
        <v>9</v>
      </c>
      <c r="CC111">
        <f t="shared" si="59"/>
        <v>12</v>
      </c>
      <c r="CD111" t="str">
        <f t="shared" si="47"/>
        <v>9_1972</v>
      </c>
      <c r="CE111" t="str">
        <f t="shared" si="47"/>
        <v>12_1972</v>
      </c>
      <c r="CG111" s="3" t="str">
        <f t="shared" si="48"/>
        <v>10_1972</v>
      </c>
      <c r="CH111">
        <f t="shared" si="49"/>
        <v>0.06894469201134878</v>
      </c>
      <c r="CI111" s="2">
        <f t="shared" si="50"/>
        <v>0.015125444855021764</v>
      </c>
      <c r="CJ111" s="2">
        <v>1.0318627450980393</v>
      </c>
      <c r="CK111" s="2">
        <v>1.0340632603406326</v>
      </c>
      <c r="CL111" s="2">
        <f t="shared" si="38"/>
        <v>0.0022005152425932373</v>
      </c>
      <c r="CM111">
        <f t="shared" si="36"/>
        <v>2</v>
      </c>
      <c r="CN111">
        <v>108.889999</v>
      </c>
      <c r="CO111">
        <v>119.400002</v>
      </c>
      <c r="CP111" s="8">
        <f t="shared" si="74"/>
        <v>1.0965194517083245</v>
      </c>
      <c r="CQ111" s="8">
        <f t="shared" si="75"/>
        <v>0.9966020570906609</v>
      </c>
      <c r="CR111" s="8">
        <f t="shared" si="76"/>
        <v>0.9347047473110914</v>
      </c>
      <c r="CS111" s="2">
        <f t="shared" si="32"/>
        <v>0.04446084174846895</v>
      </c>
      <c r="CT111" s="2">
        <f t="shared" si="33"/>
        <v>0.04635551968671381</v>
      </c>
      <c r="CU111" s="8">
        <f t="shared" si="23"/>
        <v>1.4873027522353368</v>
      </c>
      <c r="CV111" s="8">
        <f t="shared" si="24"/>
        <v>0.845</v>
      </c>
      <c r="CW111">
        <f t="shared" si="25"/>
        <v>4</v>
      </c>
      <c r="CX111">
        <f t="shared" si="26"/>
        <v>1</v>
      </c>
      <c r="CY111" s="2">
        <f t="shared" si="27"/>
        <v>0.6737077923568843</v>
      </c>
      <c r="CZ111">
        <f t="shared" si="28"/>
        <v>0.175</v>
      </c>
      <c r="DA111">
        <f t="shared" si="29"/>
        <v>1</v>
      </c>
      <c r="DB111" s="3" t="str">
        <f t="shared" si="30"/>
        <v>10_1972</v>
      </c>
      <c r="DC111">
        <f t="shared" si="31"/>
        <v>1</v>
      </c>
    </row>
    <row r="112" spans="5:107" ht="18">
      <c r="E112" t="str">
        <f t="shared" si="39"/>
        <v>9_1975</v>
      </c>
      <c r="F112" s="3">
        <v>27638</v>
      </c>
      <c r="G112">
        <v>83.82</v>
      </c>
      <c r="H112" s="4">
        <v>0</v>
      </c>
      <c r="I112">
        <f t="shared" si="60"/>
        <v>0.8883001177585829</v>
      </c>
      <c r="J112">
        <f t="shared" si="61"/>
        <v>1.018118507160114</v>
      </c>
      <c r="X112" s="3">
        <v>26665</v>
      </c>
      <c r="Y112">
        <v>5642.669</v>
      </c>
      <c r="Z112" s="2">
        <f t="shared" si="43"/>
        <v>0.07561894130622826</v>
      </c>
      <c r="AA112" s="2">
        <f t="shared" si="44"/>
        <v>0.1027283415353537</v>
      </c>
      <c r="AB112">
        <v>354.48</v>
      </c>
      <c r="AC112">
        <v>249.194</v>
      </c>
      <c r="AD112">
        <v>-1.4</v>
      </c>
      <c r="AE112">
        <f t="shared" si="40"/>
        <v>-105.28600000000003</v>
      </c>
      <c r="AF112">
        <f t="shared" si="41"/>
        <v>603.674</v>
      </c>
      <c r="AG112" t="s">
        <v>92</v>
      </c>
      <c r="AH112" t="str">
        <f t="shared" si="42"/>
        <v>1_1973</v>
      </c>
      <c r="AI112" s="2">
        <f t="shared" si="51"/>
        <v>0.006674249294879475</v>
      </c>
      <c r="AJ112">
        <f t="shared" si="54"/>
        <v>4</v>
      </c>
      <c r="AK112">
        <f t="shared" si="55"/>
        <v>0</v>
      </c>
      <c r="AL112" s="6">
        <f t="shared" si="52"/>
        <v>26665</v>
      </c>
      <c r="AM112">
        <f t="shared" si="53"/>
        <v>4</v>
      </c>
      <c r="AN112" t="str">
        <f t="shared" si="45"/>
        <v>1_1973</v>
      </c>
      <c r="AO112">
        <v>0</v>
      </c>
      <c r="AP112">
        <v>816.5</v>
      </c>
      <c r="AQ112">
        <v>24.24</v>
      </c>
      <c r="AR112">
        <v>42.7</v>
      </c>
      <c r="AS112" s="2" t="e">
        <f t="shared" si="34"/>
        <v>#DIV/0!</v>
      </c>
      <c r="AT112" s="2">
        <f t="shared" si="34"/>
        <v>1.1161995898838004</v>
      </c>
      <c r="AU112" s="2">
        <f t="shared" si="34"/>
        <v>1.0268140805693227</v>
      </c>
      <c r="AV112" s="2">
        <f t="shared" si="34"/>
        <v>1.0364077669902914</v>
      </c>
      <c r="AW112" s="2" t="e">
        <f t="shared" si="37"/>
        <v>#DIV/0!</v>
      </c>
      <c r="AX112" s="2">
        <f t="shared" si="37"/>
        <v>0.005693862026857177</v>
      </c>
      <c r="AY112" s="2">
        <f t="shared" si="37"/>
        <v>-0.0034241470513951544</v>
      </c>
      <c r="AZ112" s="2">
        <f t="shared" si="37"/>
        <v>0.004622925914496534</v>
      </c>
      <c r="BB112" s="2" t="str">
        <f t="shared" si="62"/>
        <v>1_1973</v>
      </c>
      <c r="BC112" s="2">
        <f t="shared" si="63"/>
        <v>0.006674249294879475</v>
      </c>
      <c r="BD112" s="2">
        <f t="shared" si="64"/>
        <v>-0.0034241470513951544</v>
      </c>
      <c r="BE112">
        <f t="shared" si="65"/>
        <v>0.04085822548338425</v>
      </c>
      <c r="BF112" s="2">
        <f t="shared" si="66"/>
        <v>-0.010993102795516574</v>
      </c>
      <c r="BG112">
        <f t="shared" si="67"/>
        <v>1</v>
      </c>
      <c r="BH112">
        <f t="shared" si="68"/>
        <v>2</v>
      </c>
      <c r="BI112">
        <f t="shared" si="69"/>
        <v>119.400002</v>
      </c>
      <c r="BJ112" s="8">
        <f t="shared" si="70"/>
        <v>0.9088776815933387</v>
      </c>
      <c r="BK112" s="8">
        <f t="shared" si="71"/>
        <v>0.8524287880665194</v>
      </c>
      <c r="BL112" s="8">
        <f t="shared" si="73"/>
        <v>0.9079564672034093</v>
      </c>
      <c r="BM112" t="str">
        <f>"12"&amp;RIGHT(BB111,5)</f>
        <v>12_1972</v>
      </c>
      <c r="BN112">
        <f t="shared" si="72"/>
        <v>2</v>
      </c>
      <c r="BP112">
        <f t="shared" si="77"/>
        <v>4</v>
      </c>
      <c r="BQ112" s="8">
        <f t="shared" si="81"/>
        <v>0.778</v>
      </c>
      <c r="BR112">
        <f t="shared" si="78"/>
        <v>4</v>
      </c>
      <c r="BS112" s="8">
        <f t="shared" si="82"/>
        <v>0.867</v>
      </c>
      <c r="BT112">
        <f t="shared" si="79"/>
        <v>4</v>
      </c>
      <c r="BU112" s="8">
        <f t="shared" si="83"/>
        <v>0.911</v>
      </c>
      <c r="BV112" s="8">
        <f t="shared" si="80"/>
        <v>1.645</v>
      </c>
      <c r="BY112">
        <f t="shared" si="46"/>
        <v>1972</v>
      </c>
      <c r="BZ112">
        <f t="shared" si="56"/>
        <v>1973</v>
      </c>
      <c r="CA112">
        <f t="shared" si="57"/>
        <v>1</v>
      </c>
      <c r="CB112">
        <f t="shared" si="58"/>
        <v>12</v>
      </c>
      <c r="CC112">
        <f t="shared" si="59"/>
        <v>3</v>
      </c>
      <c r="CD112" t="str">
        <f t="shared" si="47"/>
        <v>12_1972</v>
      </c>
      <c r="CE112" t="str">
        <f t="shared" si="47"/>
        <v>3_1973</v>
      </c>
      <c r="CG112" s="3" t="str">
        <f t="shared" si="48"/>
        <v>1_1973</v>
      </c>
      <c r="CH112">
        <f t="shared" si="49"/>
        <v>0.07561894130622826</v>
      </c>
      <c r="CI112" s="2">
        <f t="shared" si="50"/>
        <v>0.006674249294879475</v>
      </c>
      <c r="CJ112" s="2">
        <v>1.0340632603406326</v>
      </c>
      <c r="CK112" s="2">
        <v>1.0483091787439613</v>
      </c>
      <c r="CL112" s="2">
        <f t="shared" si="38"/>
        <v>0.014245918403328783</v>
      </c>
      <c r="CM112">
        <f t="shared" si="36"/>
        <v>2</v>
      </c>
      <c r="CN112">
        <v>119.400002</v>
      </c>
      <c r="CO112">
        <v>108.519997</v>
      </c>
      <c r="CP112" s="8">
        <f t="shared" si="74"/>
        <v>0.9088776815933387</v>
      </c>
      <c r="CQ112" s="8">
        <f t="shared" si="75"/>
        <v>0.8524287880665194</v>
      </c>
      <c r="CR112" s="8">
        <f t="shared" si="76"/>
        <v>0.9079564672034093</v>
      </c>
      <c r="CS112" s="2">
        <f t="shared" si="32"/>
        <v>0.04445960458471911</v>
      </c>
      <c r="CT112" s="2">
        <f t="shared" si="33"/>
        <v>0.04797346431264837</v>
      </c>
      <c r="CU112" s="8">
        <f t="shared" si="23"/>
        <v>1.5762660126734074</v>
      </c>
      <c r="CV112" s="8">
        <f t="shared" si="24"/>
        <v>0.866</v>
      </c>
      <c r="CW112">
        <f t="shared" si="25"/>
        <v>4</v>
      </c>
      <c r="CX112">
        <f t="shared" si="26"/>
        <v>1</v>
      </c>
      <c r="CY112" s="2">
        <f t="shared" si="27"/>
        <v>0.8608762283377608</v>
      </c>
      <c r="CZ112">
        <f t="shared" si="28"/>
        <v>0.287</v>
      </c>
      <c r="DA112">
        <f t="shared" si="29"/>
        <v>2</v>
      </c>
      <c r="DB112" s="3" t="str">
        <f t="shared" si="30"/>
        <v>1_1973</v>
      </c>
      <c r="DC112">
        <f t="shared" si="31"/>
        <v>1</v>
      </c>
    </row>
    <row r="113" spans="5:107" ht="18">
      <c r="E113" t="str">
        <f t="shared" si="39"/>
        <v>10_1975</v>
      </c>
      <c r="F113" s="3">
        <v>27668</v>
      </c>
      <c r="G113">
        <v>89.550003</v>
      </c>
      <c r="H113" s="4">
        <v>0</v>
      </c>
      <c r="I113">
        <f t="shared" si="60"/>
        <v>0.9490250323333507</v>
      </c>
      <c r="J113">
        <f t="shared" si="61"/>
        <v>1.0707560186806684</v>
      </c>
      <c r="X113" s="3">
        <v>26755</v>
      </c>
      <c r="Y113">
        <v>5704.098</v>
      </c>
      <c r="Z113" s="2">
        <f t="shared" si="43"/>
        <v>0.06319667402603324</v>
      </c>
      <c r="AA113" s="2">
        <f t="shared" si="44"/>
        <v>0.044262331694251644</v>
      </c>
      <c r="AB113">
        <v>344.262</v>
      </c>
      <c r="AC113">
        <v>261.199</v>
      </c>
      <c r="AD113">
        <v>2.454</v>
      </c>
      <c r="AE113">
        <f t="shared" si="40"/>
        <v>-83.06299999999999</v>
      </c>
      <c r="AF113">
        <f t="shared" si="41"/>
        <v>605.461</v>
      </c>
      <c r="AG113" t="s">
        <v>92</v>
      </c>
      <c r="AH113" t="str">
        <f t="shared" si="42"/>
        <v>4_1973</v>
      </c>
      <c r="AI113" s="2">
        <f t="shared" si="51"/>
        <v>-0.01242226728019502</v>
      </c>
      <c r="AJ113">
        <f t="shared" si="54"/>
        <v>0</v>
      </c>
      <c r="AK113">
        <f t="shared" si="55"/>
        <v>-1</v>
      </c>
      <c r="AL113" s="6">
        <f t="shared" si="52"/>
        <v>26755</v>
      </c>
      <c r="AM113">
        <f t="shared" si="53"/>
        <v>-1</v>
      </c>
      <c r="AN113" t="str">
        <f t="shared" si="45"/>
        <v>4_1973</v>
      </c>
      <c r="AO113">
        <v>0</v>
      </c>
      <c r="AP113">
        <v>835.7</v>
      </c>
      <c r="AQ113">
        <v>24.556</v>
      </c>
      <c r="AR113">
        <v>43.7</v>
      </c>
      <c r="AS113" s="2" t="e">
        <f t="shared" si="34"/>
        <v>#DIV/0!</v>
      </c>
      <c r="AT113" s="2">
        <f t="shared" si="34"/>
        <v>1.1105647840531563</v>
      </c>
      <c r="AU113" s="2">
        <f t="shared" si="34"/>
        <v>1.032979976442874</v>
      </c>
      <c r="AV113" s="2">
        <f t="shared" si="34"/>
        <v>1.0530120481927712</v>
      </c>
      <c r="AW113" s="2" t="e">
        <f t="shared" si="37"/>
        <v>#DIV/0!</v>
      </c>
      <c r="AX113" s="2">
        <f t="shared" si="37"/>
        <v>-0.0056348058306441295</v>
      </c>
      <c r="AY113" s="2">
        <f t="shared" si="37"/>
        <v>0.006165895873551319</v>
      </c>
      <c r="AZ113" s="2">
        <f t="shared" si="37"/>
        <v>0.01660428120247981</v>
      </c>
      <c r="BB113" s="2" t="str">
        <f t="shared" si="62"/>
        <v>4_1973</v>
      </c>
      <c r="BC113" s="2">
        <f t="shared" si="63"/>
        <v>-0.01242226728019502</v>
      </c>
      <c r="BD113" s="2">
        <f t="shared" si="64"/>
        <v>0.006165895873551319</v>
      </c>
      <c r="BE113">
        <f t="shared" si="65"/>
        <v>0.010644860562154523</v>
      </c>
      <c r="BF113" s="2">
        <f t="shared" si="66"/>
        <v>-0.0009448669809255517</v>
      </c>
      <c r="BG113">
        <f t="shared" si="67"/>
        <v>3</v>
      </c>
      <c r="BH113">
        <f t="shared" si="68"/>
        <v>3</v>
      </c>
      <c r="BI113">
        <f t="shared" si="69"/>
        <v>108.519997</v>
      </c>
      <c r="BJ113" s="8">
        <f t="shared" si="70"/>
        <v>0.9378916495915495</v>
      </c>
      <c r="BK113" s="8">
        <f t="shared" si="71"/>
        <v>0.9989864264371477</v>
      </c>
      <c r="BL113" s="8">
        <f t="shared" si="73"/>
        <v>0.9196462012434445</v>
      </c>
      <c r="BM113" t="str">
        <f>"3"&amp;RIGHT(BB112,5)</f>
        <v>3_1973</v>
      </c>
      <c r="BN113">
        <f t="shared" si="72"/>
        <v>3</v>
      </c>
      <c r="BP113">
        <f t="shared" si="77"/>
        <v>1</v>
      </c>
      <c r="BQ113" s="8">
        <f t="shared" si="81"/>
        <v>0.068</v>
      </c>
      <c r="BR113">
        <f t="shared" si="78"/>
        <v>1</v>
      </c>
      <c r="BS113" s="8">
        <f t="shared" si="82"/>
        <v>0.040000000000000036</v>
      </c>
      <c r="BT113">
        <f t="shared" si="79"/>
        <v>1</v>
      </c>
      <c r="BU113" s="8">
        <f t="shared" si="83"/>
        <v>0.019</v>
      </c>
      <c r="BV113" s="8">
        <f t="shared" si="80"/>
        <v>0.10800000000000004</v>
      </c>
      <c r="BY113">
        <f t="shared" si="46"/>
        <v>1973</v>
      </c>
      <c r="BZ113">
        <f t="shared" si="56"/>
        <v>1973</v>
      </c>
      <c r="CA113">
        <f t="shared" si="57"/>
        <v>4</v>
      </c>
      <c r="CB113">
        <f t="shared" si="58"/>
        <v>3</v>
      </c>
      <c r="CC113">
        <f t="shared" si="59"/>
        <v>6</v>
      </c>
      <c r="CD113" t="str">
        <f t="shared" si="47"/>
        <v>3_1973</v>
      </c>
      <c r="CE113" t="str">
        <f t="shared" si="47"/>
        <v>6_1973</v>
      </c>
      <c r="CG113" s="3" t="str">
        <f t="shared" si="48"/>
        <v>4_1973</v>
      </c>
      <c r="CH113">
        <f t="shared" si="49"/>
        <v>0.06319667402603324</v>
      </c>
      <c r="CI113" s="2">
        <f t="shared" si="50"/>
        <v>-0.01242226728019502</v>
      </c>
      <c r="CJ113" s="2">
        <v>1.0483091787439613</v>
      </c>
      <c r="CK113" s="2">
        <v>1.0599520383693046</v>
      </c>
      <c r="CL113" s="2">
        <f t="shared" si="38"/>
        <v>0.011642859625343283</v>
      </c>
      <c r="CM113">
        <f t="shared" si="36"/>
        <v>3</v>
      </c>
      <c r="CN113">
        <v>108.519997</v>
      </c>
      <c r="CO113">
        <v>101.779999</v>
      </c>
      <c r="CP113" s="8">
        <f t="shared" si="74"/>
        <v>0.9378916495915495</v>
      </c>
      <c r="CQ113" s="8">
        <f t="shared" si="75"/>
        <v>0.9989864264371477</v>
      </c>
      <c r="CR113" s="8">
        <f t="shared" si="76"/>
        <v>0.9196462012434445</v>
      </c>
      <c r="CS113" s="2">
        <f t="shared" si="32"/>
        <v>0.04436686689757763</v>
      </c>
      <c r="CT113" s="2">
        <f t="shared" si="33"/>
        <v>0.04782858726551775</v>
      </c>
      <c r="CU113" s="8">
        <f t="shared" si="23"/>
        <v>1.3213159250387305</v>
      </c>
      <c r="CV113" s="8">
        <f t="shared" si="24"/>
        <v>0.737</v>
      </c>
      <c r="CW113">
        <f t="shared" si="25"/>
        <v>3</v>
      </c>
      <c r="CX113">
        <f t="shared" si="26"/>
        <v>1</v>
      </c>
      <c r="CY113" s="2">
        <f t="shared" si="27"/>
        <v>1.2597247376602092</v>
      </c>
      <c r="CZ113">
        <f t="shared" si="28"/>
        <v>0.795</v>
      </c>
      <c r="DA113">
        <f t="shared" si="29"/>
        <v>4</v>
      </c>
      <c r="DB113" s="3" t="str">
        <f t="shared" si="30"/>
        <v>4_1973</v>
      </c>
      <c r="DC113">
        <f t="shared" si="31"/>
        <v>1</v>
      </c>
    </row>
    <row r="114" spans="5:107" ht="18">
      <c r="E114" t="str">
        <f t="shared" si="39"/>
        <v>11_1975</v>
      </c>
      <c r="F114" s="3">
        <v>27699</v>
      </c>
      <c r="G114">
        <v>87.839996</v>
      </c>
      <c r="H114" s="4">
        <v>0</v>
      </c>
      <c r="I114">
        <f t="shared" si="60"/>
        <v>0.9309028727119238</v>
      </c>
      <c r="J114">
        <f t="shared" si="61"/>
        <v>1.0280697843985764</v>
      </c>
      <c r="X114" s="3">
        <v>26846</v>
      </c>
      <c r="Y114">
        <v>5674.1</v>
      </c>
      <c r="Z114" s="2">
        <f t="shared" si="43"/>
        <v>0.047710808846556096</v>
      </c>
      <c r="AA114" s="2">
        <f t="shared" si="44"/>
        <v>-0.02087074112622156</v>
      </c>
      <c r="AB114">
        <v>334.752</v>
      </c>
      <c r="AC114">
        <v>262.079</v>
      </c>
      <c r="AD114">
        <v>6.437</v>
      </c>
      <c r="AE114">
        <f t="shared" si="40"/>
        <v>-72.673</v>
      </c>
      <c r="AF114">
        <f t="shared" si="41"/>
        <v>596.831</v>
      </c>
      <c r="AG114" t="s">
        <v>92</v>
      </c>
      <c r="AH114" t="str">
        <f t="shared" si="42"/>
        <v>7_1973</v>
      </c>
      <c r="AI114" s="2">
        <f t="shared" si="51"/>
        <v>-0.015485865179477143</v>
      </c>
      <c r="AJ114">
        <f t="shared" si="54"/>
        <v>0</v>
      </c>
      <c r="AK114">
        <f t="shared" si="55"/>
        <v>-2</v>
      </c>
      <c r="AL114" s="6">
        <f t="shared" si="52"/>
        <v>26846</v>
      </c>
      <c r="AM114">
        <f t="shared" si="53"/>
        <v>-2</v>
      </c>
      <c r="AN114" t="str">
        <f t="shared" si="45"/>
        <v>7_1973</v>
      </c>
      <c r="AO114">
        <v>0</v>
      </c>
      <c r="AP114">
        <v>854.1</v>
      </c>
      <c r="AQ114">
        <v>24.863</v>
      </c>
      <c r="AR114">
        <v>44.2</v>
      </c>
      <c r="AS114" s="2" t="e">
        <f t="shared" si="34"/>
        <v>#DIV/0!</v>
      </c>
      <c r="AT114" s="2">
        <f t="shared" si="34"/>
        <v>1.109364852578257</v>
      </c>
      <c r="AU114" s="2">
        <f t="shared" si="34"/>
        <v>1.0383812228533245</v>
      </c>
      <c r="AV114" s="2">
        <f t="shared" si="34"/>
        <v>1.0574162679425838</v>
      </c>
      <c r="AW114" s="2" t="e">
        <f t="shared" si="37"/>
        <v>#DIV/0!</v>
      </c>
      <c r="AX114" s="2">
        <f t="shared" si="37"/>
        <v>-0.001199931474899385</v>
      </c>
      <c r="AY114" s="2">
        <f t="shared" si="37"/>
        <v>0.005401246410450478</v>
      </c>
      <c r="AZ114" s="2">
        <f t="shared" si="37"/>
        <v>0.004404219749812643</v>
      </c>
      <c r="BB114" s="2" t="str">
        <f t="shared" si="62"/>
        <v>7_1973</v>
      </c>
      <c r="BC114" s="2">
        <f t="shared" si="63"/>
        <v>-0.015485865179477143</v>
      </c>
      <c r="BD114" s="2">
        <f t="shared" si="64"/>
        <v>0.005401246410450478</v>
      </c>
      <c r="BE114">
        <f t="shared" si="65"/>
        <v>-0.006108438309770925</v>
      </c>
      <c r="BF114" s="2">
        <f t="shared" si="66"/>
        <v>0.0095495294747312</v>
      </c>
      <c r="BG114">
        <f t="shared" si="67"/>
        <v>3</v>
      </c>
      <c r="BH114">
        <f t="shared" si="68"/>
        <v>3</v>
      </c>
      <c r="BI114">
        <f t="shared" si="69"/>
        <v>101.779999</v>
      </c>
      <c r="BJ114" s="8">
        <f t="shared" si="70"/>
        <v>1.065140548881318</v>
      </c>
      <c r="BK114" s="8">
        <f t="shared" si="71"/>
        <v>0.9805463153914945</v>
      </c>
      <c r="BL114" s="8">
        <f t="shared" si="73"/>
        <v>0.9268029369896141</v>
      </c>
      <c r="BM114" t="str">
        <f>"6"&amp;RIGHT(BB113,5)</f>
        <v>6_1973</v>
      </c>
      <c r="BN114">
        <f t="shared" si="72"/>
        <v>3</v>
      </c>
      <c r="BP114">
        <f t="shared" si="77"/>
        <v>1</v>
      </c>
      <c r="BQ114" s="8">
        <f t="shared" si="81"/>
        <v>0.039</v>
      </c>
      <c r="BR114">
        <f t="shared" si="78"/>
        <v>1</v>
      </c>
      <c r="BS114" s="8">
        <f t="shared" si="82"/>
        <v>0.05500000000000005</v>
      </c>
      <c r="BT114">
        <f t="shared" si="79"/>
        <v>1</v>
      </c>
      <c r="BU114" s="8">
        <f t="shared" si="83"/>
        <v>0.014</v>
      </c>
      <c r="BV114" s="8">
        <f t="shared" si="80"/>
        <v>0.09400000000000006</v>
      </c>
      <c r="BY114">
        <f t="shared" si="46"/>
        <v>1973</v>
      </c>
      <c r="BZ114">
        <f t="shared" si="56"/>
        <v>1973</v>
      </c>
      <c r="CA114">
        <f t="shared" si="57"/>
        <v>7</v>
      </c>
      <c r="CB114">
        <f t="shared" si="58"/>
        <v>6</v>
      </c>
      <c r="CC114">
        <f t="shared" si="59"/>
        <v>9</v>
      </c>
      <c r="CD114" t="str">
        <f t="shared" si="47"/>
        <v>6_1973</v>
      </c>
      <c r="CE114" t="str">
        <f t="shared" si="47"/>
        <v>9_1973</v>
      </c>
      <c r="CG114" s="3" t="str">
        <f t="shared" si="48"/>
        <v>7_1973</v>
      </c>
      <c r="CH114">
        <f t="shared" si="49"/>
        <v>0.047710808846556096</v>
      </c>
      <c r="CI114" s="2">
        <f t="shared" si="50"/>
        <v>-0.015485865179477143</v>
      </c>
      <c r="CJ114" s="2">
        <v>1.0599520383693046</v>
      </c>
      <c r="CK114" s="2">
        <v>1.0736342042755345</v>
      </c>
      <c r="CL114" s="2">
        <f t="shared" si="38"/>
        <v>0.013682165906229837</v>
      </c>
      <c r="CM114">
        <f t="shared" si="36"/>
        <v>3</v>
      </c>
      <c r="CN114">
        <v>101.779999</v>
      </c>
      <c r="CO114">
        <v>108.410004</v>
      </c>
      <c r="CP114" s="8">
        <f t="shared" si="74"/>
        <v>1.065140548881318</v>
      </c>
      <c r="CQ114" s="8">
        <f t="shared" si="75"/>
        <v>0.9805463153914945</v>
      </c>
      <c r="CR114" s="8">
        <f t="shared" si="76"/>
        <v>0.9268029369896141</v>
      </c>
      <c r="CS114" s="2">
        <f t="shared" si="32"/>
        <v>0.04408666315107638</v>
      </c>
      <c r="CT114" s="2">
        <f t="shared" si="33"/>
        <v>0.046932436540485956</v>
      </c>
      <c r="CU114" s="8">
        <f t="shared" si="23"/>
        <v>1.0165849541052208</v>
      </c>
      <c r="CV114" s="8">
        <f t="shared" si="24"/>
        <v>0.516</v>
      </c>
      <c r="CW114">
        <f t="shared" si="25"/>
        <v>3</v>
      </c>
      <c r="CX114">
        <f t="shared" si="26"/>
        <v>1</v>
      </c>
      <c r="CY114" s="2">
        <f t="shared" si="27"/>
        <v>1.3299608185933063</v>
      </c>
      <c r="CZ114">
        <f t="shared" si="28"/>
        <v>0.845</v>
      </c>
      <c r="DA114">
        <f t="shared" si="29"/>
        <v>4</v>
      </c>
      <c r="DB114" s="3" t="str">
        <f t="shared" si="30"/>
        <v>7_1973</v>
      </c>
      <c r="DC114">
        <f t="shared" si="31"/>
        <v>1</v>
      </c>
    </row>
    <row r="115" spans="5:107" ht="18">
      <c r="E115" t="str">
        <f t="shared" si="39"/>
        <v>12_1975</v>
      </c>
      <c r="F115" s="3">
        <v>27729</v>
      </c>
      <c r="G115">
        <v>90.190002</v>
      </c>
      <c r="H115" s="4">
        <v>0</v>
      </c>
      <c r="I115">
        <f t="shared" si="60"/>
        <v>0.9558075566362065</v>
      </c>
      <c r="J115">
        <f t="shared" si="61"/>
        <v>1.0354170473992912</v>
      </c>
      <c r="X115" s="3">
        <v>26938</v>
      </c>
      <c r="Y115">
        <v>5727.96</v>
      </c>
      <c r="Z115" s="2">
        <f t="shared" si="43"/>
        <v>0.040237570999252625</v>
      </c>
      <c r="AA115" s="2">
        <f t="shared" si="44"/>
        <v>0.03851306369729124</v>
      </c>
      <c r="AB115">
        <v>337.25</v>
      </c>
      <c r="AC115">
        <v>274.97</v>
      </c>
      <c r="AD115">
        <v>8.952</v>
      </c>
      <c r="AE115">
        <f t="shared" si="40"/>
        <v>-62.27999999999997</v>
      </c>
      <c r="AF115">
        <f t="shared" si="41"/>
        <v>612.22</v>
      </c>
      <c r="AG115" t="s">
        <v>92</v>
      </c>
      <c r="AH115" t="str">
        <f t="shared" si="42"/>
        <v>10_1973</v>
      </c>
      <c r="AI115" s="2">
        <f t="shared" si="51"/>
        <v>-0.007473237847303471</v>
      </c>
      <c r="AJ115">
        <f t="shared" si="54"/>
        <v>0</v>
      </c>
      <c r="AK115">
        <f t="shared" si="55"/>
        <v>-3</v>
      </c>
      <c r="AL115" s="6">
        <f t="shared" si="52"/>
        <v>26938</v>
      </c>
      <c r="AM115">
        <f t="shared" si="53"/>
        <v>-3</v>
      </c>
      <c r="AN115" t="str">
        <f t="shared" si="45"/>
        <v>10_1973</v>
      </c>
      <c r="AO115">
        <v>0</v>
      </c>
      <c r="AP115">
        <v>868.2</v>
      </c>
      <c r="AQ115">
        <v>25.202</v>
      </c>
      <c r="AR115">
        <v>45.6</v>
      </c>
      <c r="AS115" s="2" t="e">
        <f t="shared" si="34"/>
        <v>#DIV/0!</v>
      </c>
      <c r="AT115" s="2">
        <f t="shared" si="34"/>
        <v>1.0922128569631402</v>
      </c>
      <c r="AU115" s="2">
        <f t="shared" si="34"/>
        <v>1.046247093988708</v>
      </c>
      <c r="AV115" s="2">
        <f t="shared" si="34"/>
        <v>1.080568720379147</v>
      </c>
      <c r="AW115" s="2" t="e">
        <f t="shared" si="37"/>
        <v>#DIV/0!</v>
      </c>
      <c r="AX115" s="2">
        <f t="shared" si="37"/>
        <v>-0.01715199561511671</v>
      </c>
      <c r="AY115" s="2">
        <f t="shared" si="37"/>
        <v>0.007865871135383617</v>
      </c>
      <c r="AZ115" s="2">
        <f t="shared" si="37"/>
        <v>0.023152452436563165</v>
      </c>
      <c r="BB115" s="2" t="str">
        <f t="shared" si="62"/>
        <v>10_1973</v>
      </c>
      <c r="BC115" s="2">
        <f t="shared" si="63"/>
        <v>-0.007473237847303471</v>
      </c>
      <c r="BD115" s="2">
        <f t="shared" si="64"/>
        <v>0.007865871135383617</v>
      </c>
      <c r="BE115">
        <f t="shared" si="65"/>
        <v>-0.02870712101209616</v>
      </c>
      <c r="BF115" s="2">
        <f t="shared" si="66"/>
        <v>0.01600886636799026</v>
      </c>
      <c r="BG115">
        <f t="shared" si="67"/>
        <v>3</v>
      </c>
      <c r="BH115">
        <f t="shared" si="68"/>
        <v>3</v>
      </c>
      <c r="BI115">
        <f t="shared" si="69"/>
        <v>108.410004</v>
      </c>
      <c r="BJ115" s="8">
        <f t="shared" si="70"/>
        <v>0.9205792760601688</v>
      </c>
      <c r="BK115" s="8">
        <f t="shared" si="71"/>
        <v>0.8701226687529685</v>
      </c>
      <c r="BL115" s="8">
        <f t="shared" si="73"/>
        <v>0.7771423013691615</v>
      </c>
      <c r="BM115" t="str">
        <f>"9"&amp;RIGHT(BB114,5)</f>
        <v>9_1973</v>
      </c>
      <c r="BN115">
        <f t="shared" si="72"/>
        <v>3</v>
      </c>
      <c r="BP115">
        <f t="shared" si="77"/>
        <v>1</v>
      </c>
      <c r="BQ115" s="8">
        <f t="shared" si="81"/>
        <v>0.216</v>
      </c>
      <c r="BR115">
        <f t="shared" si="78"/>
        <v>1</v>
      </c>
      <c r="BS115" s="8">
        <f t="shared" si="82"/>
        <v>0.020000000000000018</v>
      </c>
      <c r="BT115">
        <f t="shared" si="79"/>
        <v>1</v>
      </c>
      <c r="BU115" s="8">
        <f t="shared" si="83"/>
        <v>0.039</v>
      </c>
      <c r="BV115" s="8">
        <f t="shared" si="80"/>
        <v>0.23600000000000002</v>
      </c>
      <c r="BY115">
        <f t="shared" si="46"/>
        <v>1973</v>
      </c>
      <c r="BZ115">
        <f t="shared" si="56"/>
        <v>1973</v>
      </c>
      <c r="CA115">
        <f t="shared" si="57"/>
        <v>10</v>
      </c>
      <c r="CB115">
        <f t="shared" si="58"/>
        <v>9</v>
      </c>
      <c r="CC115">
        <f t="shared" si="59"/>
        <v>12</v>
      </c>
      <c r="CD115" t="str">
        <f t="shared" si="47"/>
        <v>9_1973</v>
      </c>
      <c r="CE115" t="str">
        <f t="shared" si="47"/>
        <v>12_1973</v>
      </c>
      <c r="CG115" s="3" t="str">
        <f t="shared" si="48"/>
        <v>10_1973</v>
      </c>
      <c r="CH115">
        <f t="shared" si="49"/>
        <v>0.040237570999252625</v>
      </c>
      <c r="CI115" s="2">
        <f t="shared" si="50"/>
        <v>-0.007473237847303471</v>
      </c>
      <c r="CJ115" s="2">
        <v>1.0736342042755345</v>
      </c>
      <c r="CK115" s="2">
        <v>1.0894117647058823</v>
      </c>
      <c r="CL115" s="2">
        <f t="shared" si="38"/>
        <v>0.015777560430347837</v>
      </c>
      <c r="CM115">
        <f t="shared" si="36"/>
        <v>3</v>
      </c>
      <c r="CN115">
        <v>108.410004</v>
      </c>
      <c r="CO115">
        <v>99.800003</v>
      </c>
      <c r="CP115" s="8">
        <f t="shared" si="74"/>
        <v>0.9205792760601688</v>
      </c>
      <c r="CQ115" s="8">
        <f t="shared" si="75"/>
        <v>0.8701226687529685</v>
      </c>
      <c r="CR115" s="8">
        <f t="shared" si="76"/>
        <v>0.7771423013691615</v>
      </c>
      <c r="CS115" s="2">
        <f t="shared" si="32"/>
        <v>0.04402228787095518</v>
      </c>
      <c r="CT115" s="2">
        <f t="shared" si="33"/>
        <v>0.04678489031208111</v>
      </c>
      <c r="CU115" s="8">
        <f t="shared" si="23"/>
        <v>0.8600548324650493</v>
      </c>
      <c r="CV115" s="8">
        <f t="shared" si="24"/>
        <v>0.412</v>
      </c>
      <c r="CW115">
        <f t="shared" si="25"/>
        <v>2</v>
      </c>
      <c r="CX115">
        <f t="shared" si="26"/>
        <v>0</v>
      </c>
      <c r="CY115" s="2">
        <f t="shared" si="27"/>
        <v>1.1597361412510072</v>
      </c>
      <c r="CZ115">
        <f t="shared" si="28"/>
        <v>0.687</v>
      </c>
      <c r="DA115">
        <f t="shared" si="29"/>
        <v>3</v>
      </c>
      <c r="DB115" s="3" t="str">
        <f t="shared" si="30"/>
        <v>10_1973</v>
      </c>
      <c r="DC115">
        <f t="shared" si="31"/>
        <v>0</v>
      </c>
    </row>
    <row r="116" spans="5:107" ht="18">
      <c r="E116" t="str">
        <f t="shared" si="39"/>
        <v>1_1976</v>
      </c>
      <c r="F116" s="3">
        <v>27760</v>
      </c>
      <c r="G116">
        <v>100.389999</v>
      </c>
      <c r="H116" s="4">
        <v>0</v>
      </c>
      <c r="I116">
        <f t="shared" si="60"/>
        <v>1</v>
      </c>
      <c r="J116">
        <f t="shared" si="61"/>
        <v>1.1289394387934673</v>
      </c>
      <c r="X116" s="3">
        <v>27030</v>
      </c>
      <c r="Y116">
        <v>5678.713</v>
      </c>
      <c r="Z116" s="2">
        <f t="shared" si="43"/>
        <v>0.006387757282945383</v>
      </c>
      <c r="AA116" s="2">
        <f t="shared" si="44"/>
        <v>-0.03394962236395627</v>
      </c>
      <c r="AB116">
        <v>325.812</v>
      </c>
      <c r="AC116">
        <v>278.537</v>
      </c>
      <c r="AD116">
        <v>6.394</v>
      </c>
      <c r="AE116">
        <f t="shared" si="40"/>
        <v>-47.275000000000034</v>
      </c>
      <c r="AF116">
        <f t="shared" si="41"/>
        <v>604.3489999999999</v>
      </c>
      <c r="AG116" t="s">
        <v>92</v>
      </c>
      <c r="AH116" t="str">
        <f t="shared" si="42"/>
        <v>1_1974</v>
      </c>
      <c r="AI116" s="2">
        <f t="shared" si="51"/>
        <v>-0.03384981371630724</v>
      </c>
      <c r="AJ116">
        <f t="shared" si="54"/>
        <v>0</v>
      </c>
      <c r="AK116">
        <f t="shared" si="55"/>
        <v>-4</v>
      </c>
      <c r="AL116" s="6">
        <f t="shared" si="52"/>
        <v>27030</v>
      </c>
      <c r="AM116">
        <f t="shared" si="53"/>
        <v>-4</v>
      </c>
      <c r="AN116" t="str">
        <f t="shared" si="45"/>
        <v>1_1974</v>
      </c>
      <c r="AO116">
        <v>0</v>
      </c>
      <c r="AP116">
        <v>884.5</v>
      </c>
      <c r="AQ116">
        <v>25.589</v>
      </c>
      <c r="AR116">
        <v>46.8</v>
      </c>
      <c r="AS116" s="2" t="e">
        <f t="shared" si="34"/>
        <v>#DIV/0!</v>
      </c>
      <c r="AT116" s="2">
        <f t="shared" si="34"/>
        <v>1.0832823025107166</v>
      </c>
      <c r="AU116" s="2">
        <f t="shared" si="34"/>
        <v>1.0556518151815182</v>
      </c>
      <c r="AV116" s="2">
        <f t="shared" si="34"/>
        <v>1.0960187353629975</v>
      </c>
      <c r="AW116" s="2" t="e">
        <f t="shared" si="37"/>
        <v>#DIV/0!</v>
      </c>
      <c r="AX116" s="2">
        <f t="shared" si="37"/>
        <v>-0.008930554452423634</v>
      </c>
      <c r="AY116" s="2">
        <f t="shared" si="37"/>
        <v>0.009404721192810106</v>
      </c>
      <c r="AZ116" s="2">
        <f t="shared" si="37"/>
        <v>0.015450014983850568</v>
      </c>
      <c r="BB116" s="2" t="str">
        <f t="shared" si="62"/>
        <v>1_1974</v>
      </c>
      <c r="BC116" s="2">
        <f t="shared" si="63"/>
        <v>-0.03384981371630724</v>
      </c>
      <c r="BD116" s="2">
        <f t="shared" si="64"/>
        <v>0.009404721192810106</v>
      </c>
      <c r="BE116">
        <f t="shared" si="65"/>
        <v>-0.06923118402328288</v>
      </c>
      <c r="BF116" s="2">
        <f t="shared" si="66"/>
        <v>0.02883773461219552</v>
      </c>
      <c r="BG116">
        <f t="shared" si="67"/>
        <v>3</v>
      </c>
      <c r="BH116">
        <f t="shared" si="68"/>
        <v>3</v>
      </c>
      <c r="BI116">
        <f t="shared" si="69"/>
        <v>99.800003</v>
      </c>
      <c r="BJ116" s="8">
        <f t="shared" si="70"/>
        <v>0.9451903723890669</v>
      </c>
      <c r="BK116" s="8">
        <f t="shared" si="71"/>
        <v>0.8441883513771037</v>
      </c>
      <c r="BL116" s="8">
        <f t="shared" si="73"/>
        <v>0.6240480674133847</v>
      </c>
      <c r="BM116" t="str">
        <f>"12"&amp;RIGHT(BB115,5)</f>
        <v>12_1973</v>
      </c>
      <c r="BN116">
        <f t="shared" si="72"/>
        <v>3</v>
      </c>
      <c r="BP116">
        <f t="shared" si="77"/>
        <v>1</v>
      </c>
      <c r="BQ116" s="8">
        <f t="shared" si="81"/>
        <v>0.009</v>
      </c>
      <c r="BR116">
        <f t="shared" si="78"/>
        <v>1</v>
      </c>
      <c r="BS116" s="8">
        <f t="shared" si="82"/>
        <v>0.010000000000000009</v>
      </c>
      <c r="BT116">
        <f t="shared" si="79"/>
        <v>1</v>
      </c>
      <c r="BU116" s="8">
        <f t="shared" si="83"/>
        <v>0</v>
      </c>
      <c r="BV116" s="8">
        <f t="shared" si="80"/>
        <v>0.01900000000000001</v>
      </c>
      <c r="BY116">
        <f t="shared" si="46"/>
        <v>1973</v>
      </c>
      <c r="BZ116">
        <f t="shared" si="56"/>
        <v>1974</v>
      </c>
      <c r="CA116">
        <f t="shared" si="57"/>
        <v>1</v>
      </c>
      <c r="CB116">
        <f t="shared" si="58"/>
        <v>12</v>
      </c>
      <c r="CC116">
        <f t="shared" si="59"/>
        <v>3</v>
      </c>
      <c r="CD116" t="str">
        <f t="shared" si="47"/>
        <v>12_1973</v>
      </c>
      <c r="CE116" t="str">
        <f t="shared" si="47"/>
        <v>3_1974</v>
      </c>
      <c r="CG116" s="3" t="str">
        <f t="shared" si="48"/>
        <v>1_1974</v>
      </c>
      <c r="CH116">
        <f t="shared" si="49"/>
        <v>0.006387757282945383</v>
      </c>
      <c r="CI116" s="2">
        <f t="shared" si="50"/>
        <v>-0.03384981371630724</v>
      </c>
      <c r="CJ116" s="2">
        <v>1.0894117647058823</v>
      </c>
      <c r="CK116" s="2">
        <v>1.1013824884792627</v>
      </c>
      <c r="CL116" s="2">
        <f t="shared" si="38"/>
        <v>0.011970723773380376</v>
      </c>
      <c r="CM116">
        <f t="shared" si="36"/>
        <v>3</v>
      </c>
      <c r="CN116">
        <v>99.800003</v>
      </c>
      <c r="CO116">
        <v>94.330002</v>
      </c>
      <c r="CP116" s="8">
        <f t="shared" si="74"/>
        <v>0.9451903723890669</v>
      </c>
      <c r="CQ116" s="8">
        <f t="shared" si="75"/>
        <v>0.8441883513771037</v>
      </c>
      <c r="CR116" s="8">
        <f t="shared" si="76"/>
        <v>0.6240480674133847</v>
      </c>
      <c r="CS116" s="2">
        <f t="shared" si="32"/>
        <v>0.04334976899650095</v>
      </c>
      <c r="CT116" s="2">
        <f t="shared" si="33"/>
        <v>0.044714978331165556</v>
      </c>
      <c r="CU116" s="8">
        <f t="shared" si="23"/>
        <v>0.14285497883140488</v>
      </c>
      <c r="CV116" s="8">
        <f t="shared" si="24"/>
        <v>0.116</v>
      </c>
      <c r="CW116">
        <f t="shared" si="25"/>
        <v>1</v>
      </c>
      <c r="CX116">
        <f t="shared" si="26"/>
        <v>0</v>
      </c>
      <c r="CY116" s="2">
        <f t="shared" si="27"/>
        <v>1.7570128619007854</v>
      </c>
      <c r="CZ116">
        <f t="shared" si="28"/>
        <v>0.983</v>
      </c>
      <c r="DA116">
        <f t="shared" si="29"/>
        <v>4</v>
      </c>
      <c r="DB116" s="3" t="str">
        <f t="shared" si="30"/>
        <v>1_1974</v>
      </c>
      <c r="DC116">
        <f t="shared" si="31"/>
        <v>0</v>
      </c>
    </row>
    <row r="117" spans="5:107" ht="18">
      <c r="E117" t="str">
        <f t="shared" si="39"/>
        <v>2_1976</v>
      </c>
      <c r="F117" s="3">
        <v>27791</v>
      </c>
      <c r="G117">
        <v>98.919998</v>
      </c>
      <c r="H117" s="4">
        <v>0</v>
      </c>
      <c r="I117">
        <f t="shared" si="60"/>
        <v>0.9853570971745901</v>
      </c>
      <c r="J117">
        <f t="shared" si="61"/>
        <v>1.0967550984861318</v>
      </c>
      <c r="X117" s="3">
        <v>27120</v>
      </c>
      <c r="Y117">
        <v>5692.21</v>
      </c>
      <c r="Z117" s="2">
        <f t="shared" si="43"/>
        <v>-0.0020841156656143944</v>
      </c>
      <c r="AA117" s="2">
        <f t="shared" si="44"/>
        <v>0.009541031713587111</v>
      </c>
      <c r="AB117">
        <v>343.072</v>
      </c>
      <c r="AC117">
        <v>292.119</v>
      </c>
      <c r="AD117">
        <v>-2.714</v>
      </c>
      <c r="AE117">
        <f t="shared" si="40"/>
        <v>-50.952999999999975</v>
      </c>
      <c r="AF117">
        <f t="shared" si="41"/>
        <v>635.191</v>
      </c>
      <c r="AG117" t="s">
        <v>92</v>
      </c>
      <c r="AH117" t="str">
        <f t="shared" si="42"/>
        <v>4_1974</v>
      </c>
      <c r="AI117" s="2">
        <f t="shared" si="51"/>
        <v>-0.008471872948559778</v>
      </c>
      <c r="AJ117">
        <f t="shared" si="54"/>
        <v>0</v>
      </c>
      <c r="AK117">
        <f t="shared" si="55"/>
        <v>-5</v>
      </c>
      <c r="AL117" s="6">
        <f t="shared" si="52"/>
        <v>27120</v>
      </c>
      <c r="AM117">
        <f t="shared" si="53"/>
        <v>-5</v>
      </c>
      <c r="AN117" t="str">
        <f t="shared" si="45"/>
        <v>4_1974</v>
      </c>
      <c r="AO117">
        <v>0</v>
      </c>
      <c r="AP117">
        <v>910.8</v>
      </c>
      <c r="AQ117">
        <v>26.147</v>
      </c>
      <c r="AR117">
        <v>48.1</v>
      </c>
      <c r="AS117" s="2" t="e">
        <f t="shared" si="34"/>
        <v>#DIV/0!</v>
      </c>
      <c r="AT117" s="2">
        <f t="shared" si="34"/>
        <v>1.089864784013402</v>
      </c>
      <c r="AU117" s="2">
        <f t="shared" si="34"/>
        <v>1.0647906825215832</v>
      </c>
      <c r="AV117" s="2">
        <f t="shared" si="34"/>
        <v>1.1006864988558351</v>
      </c>
      <c r="AW117" s="2" t="e">
        <f t="shared" si="37"/>
        <v>#DIV/0!</v>
      </c>
      <c r="AX117" s="2">
        <f t="shared" si="37"/>
        <v>0.006582481502685367</v>
      </c>
      <c r="AY117" s="2">
        <f t="shared" si="37"/>
        <v>0.009138867340064971</v>
      </c>
      <c r="AZ117" s="2">
        <f t="shared" si="37"/>
        <v>0.0046677634928375955</v>
      </c>
      <c r="BB117" s="2" t="str">
        <f t="shared" si="62"/>
        <v>4_1974</v>
      </c>
      <c r="BC117" s="2">
        <f t="shared" si="63"/>
        <v>-0.008471872948559778</v>
      </c>
      <c r="BD117" s="2">
        <f t="shared" si="64"/>
        <v>0.009138867340064971</v>
      </c>
      <c r="BE117">
        <f t="shared" si="65"/>
        <v>-0.06528078969164763</v>
      </c>
      <c r="BF117" s="2">
        <f t="shared" si="66"/>
        <v>0.03181070607870917</v>
      </c>
      <c r="BG117">
        <f t="shared" si="67"/>
        <v>3</v>
      </c>
      <c r="BH117">
        <f t="shared" si="68"/>
        <v>3</v>
      </c>
      <c r="BI117">
        <f t="shared" si="69"/>
        <v>94.330002</v>
      </c>
      <c r="BJ117" s="8">
        <f t="shared" si="70"/>
        <v>0.8931410814557176</v>
      </c>
      <c r="BK117" s="8">
        <f t="shared" si="71"/>
        <v>0.6602353194055907</v>
      </c>
      <c r="BL117" s="8">
        <f t="shared" si="73"/>
        <v>0.744513956439861</v>
      </c>
      <c r="BM117" t="str">
        <f>"3"&amp;RIGHT(BB116,5)</f>
        <v>3_1974</v>
      </c>
      <c r="BN117">
        <f t="shared" si="72"/>
        <v>3</v>
      </c>
      <c r="BP117">
        <f t="shared" si="77"/>
        <v>1</v>
      </c>
      <c r="BQ117" s="8">
        <f t="shared" si="81"/>
        <v>0.177</v>
      </c>
      <c r="BR117">
        <f t="shared" si="78"/>
        <v>1</v>
      </c>
      <c r="BS117" s="8">
        <f t="shared" si="82"/>
        <v>0.015000000000000013</v>
      </c>
      <c r="BT117">
        <f t="shared" si="79"/>
        <v>1</v>
      </c>
      <c r="BU117" s="8">
        <f t="shared" si="83"/>
        <v>0.029</v>
      </c>
      <c r="BV117" s="8">
        <f t="shared" si="80"/>
        <v>0.192</v>
      </c>
      <c r="BY117">
        <f t="shared" si="46"/>
        <v>1974</v>
      </c>
      <c r="BZ117">
        <f t="shared" si="56"/>
        <v>1974</v>
      </c>
      <c r="CA117">
        <f t="shared" si="57"/>
        <v>4</v>
      </c>
      <c r="CB117">
        <f t="shared" si="58"/>
        <v>3</v>
      </c>
      <c r="CC117">
        <f t="shared" si="59"/>
        <v>6</v>
      </c>
      <c r="CD117" t="str">
        <f t="shared" si="47"/>
        <v>3_1974</v>
      </c>
      <c r="CE117" t="str">
        <f t="shared" si="47"/>
        <v>6_1974</v>
      </c>
      <c r="CG117" s="3" t="str">
        <f t="shared" si="48"/>
        <v>4_1974</v>
      </c>
      <c r="CH117">
        <f t="shared" si="49"/>
        <v>-0.0020841156656143944</v>
      </c>
      <c r="CI117" s="2">
        <f t="shared" si="50"/>
        <v>-0.008471872948559778</v>
      </c>
      <c r="CJ117" s="2">
        <v>1.1013824884792627</v>
      </c>
      <c r="CK117" s="2">
        <v>1.1085972850678731</v>
      </c>
      <c r="CL117" s="2">
        <f t="shared" si="38"/>
        <v>0.0072147965886104615</v>
      </c>
      <c r="CM117">
        <f t="shared" si="36"/>
        <v>3</v>
      </c>
      <c r="CN117">
        <v>94.330002</v>
      </c>
      <c r="CO117">
        <v>84.25</v>
      </c>
      <c r="CP117" s="8">
        <f t="shared" si="74"/>
        <v>0.8931410814557176</v>
      </c>
      <c r="CQ117" s="8">
        <f t="shared" si="75"/>
        <v>0.6602353194055907</v>
      </c>
      <c r="CR117" s="8">
        <f t="shared" si="76"/>
        <v>0.744513956439861</v>
      </c>
      <c r="CS117" s="2">
        <f t="shared" si="32"/>
        <v>0.04243373370406721</v>
      </c>
      <c r="CT117" s="2">
        <f t="shared" si="33"/>
        <v>0.04269310105585156</v>
      </c>
      <c r="CU117" s="8">
        <f t="shared" si="23"/>
        <v>-0.04881621653315679</v>
      </c>
      <c r="CV117" s="8">
        <f t="shared" si="24"/>
        <v>0.07</v>
      </c>
      <c r="CW117">
        <f t="shared" si="25"/>
        <v>1</v>
      </c>
      <c r="CX117">
        <f t="shared" si="26"/>
        <v>0</v>
      </c>
      <c r="CY117" s="2">
        <f t="shared" si="27"/>
        <v>1.198436579659013</v>
      </c>
      <c r="CZ117">
        <f t="shared" si="28"/>
        <v>0.741</v>
      </c>
      <c r="DA117">
        <f t="shared" si="29"/>
        <v>3</v>
      </c>
      <c r="DB117" s="3" t="str">
        <f t="shared" si="30"/>
        <v>4_1974</v>
      </c>
      <c r="DC117">
        <f t="shared" si="31"/>
        <v>0</v>
      </c>
    </row>
    <row r="118" spans="5:107" ht="18">
      <c r="E118" t="str">
        <f t="shared" si="39"/>
        <v>3_1976</v>
      </c>
      <c r="F118" s="3">
        <v>27820</v>
      </c>
      <c r="G118">
        <v>102.239998</v>
      </c>
      <c r="H118" s="4">
        <v>0</v>
      </c>
      <c r="I118">
        <f t="shared" si="60"/>
        <v>1</v>
      </c>
      <c r="J118">
        <f t="shared" si="61"/>
        <v>1.1122614411618408</v>
      </c>
      <c r="X118" s="3">
        <v>27211</v>
      </c>
      <c r="Y118">
        <v>5638.411</v>
      </c>
      <c r="Z118" s="2">
        <f t="shared" si="43"/>
        <v>-0.00628980807528956</v>
      </c>
      <c r="AA118" s="2">
        <f t="shared" si="44"/>
        <v>-0.03727275388678597</v>
      </c>
      <c r="AB118">
        <v>337.076</v>
      </c>
      <c r="AC118">
        <v>276.381</v>
      </c>
      <c r="AD118">
        <v>-6.972</v>
      </c>
      <c r="AE118">
        <f t="shared" si="40"/>
        <v>-60.69500000000005</v>
      </c>
      <c r="AF118">
        <f t="shared" si="41"/>
        <v>613.457</v>
      </c>
      <c r="AG118" t="s">
        <v>92</v>
      </c>
      <c r="AH118" t="str">
        <f t="shared" si="42"/>
        <v>7_1974</v>
      </c>
      <c r="AI118" s="2">
        <f t="shared" si="51"/>
        <v>-0.004205692409675166</v>
      </c>
      <c r="AJ118">
        <f t="shared" si="54"/>
        <v>0</v>
      </c>
      <c r="AK118">
        <f t="shared" si="55"/>
        <v>-6</v>
      </c>
      <c r="AL118" s="6">
        <f t="shared" si="52"/>
        <v>27211</v>
      </c>
      <c r="AM118">
        <f t="shared" si="53"/>
        <v>-6</v>
      </c>
      <c r="AN118" t="str">
        <f t="shared" si="45"/>
        <v>7_1974</v>
      </c>
      <c r="AO118">
        <v>0</v>
      </c>
      <c r="AP118">
        <v>937.9</v>
      </c>
      <c r="AQ118">
        <v>26.906</v>
      </c>
      <c r="AR118">
        <v>49.3</v>
      </c>
      <c r="AS118" s="2" t="e">
        <f t="shared" si="34"/>
        <v>#DIV/0!</v>
      </c>
      <c r="AT118" s="2">
        <f t="shared" si="34"/>
        <v>1.0981149748273036</v>
      </c>
      <c r="AU118" s="2">
        <f t="shared" si="34"/>
        <v>1.0821702932067732</v>
      </c>
      <c r="AV118" s="2">
        <f t="shared" si="34"/>
        <v>1.1153846153846152</v>
      </c>
      <c r="AW118" s="2" t="e">
        <f t="shared" si="37"/>
        <v>#DIV/0!</v>
      </c>
      <c r="AX118" s="2">
        <f t="shared" si="37"/>
        <v>0.008250190813901659</v>
      </c>
      <c r="AY118" s="2">
        <f t="shared" si="37"/>
        <v>0.017379610685190006</v>
      </c>
      <c r="AZ118" s="2">
        <f t="shared" si="37"/>
        <v>0.014698116528780059</v>
      </c>
      <c r="BB118" s="2" t="str">
        <f t="shared" si="62"/>
        <v>7_1974</v>
      </c>
      <c r="BC118" s="2">
        <f t="shared" si="63"/>
        <v>-0.004205692409675166</v>
      </c>
      <c r="BD118" s="2">
        <f t="shared" si="64"/>
        <v>0.017379610685190006</v>
      </c>
      <c r="BE118">
        <f t="shared" si="65"/>
        <v>-0.05400061692184566</v>
      </c>
      <c r="BF118" s="2">
        <f t="shared" si="66"/>
        <v>0.0437890703534487</v>
      </c>
      <c r="BG118">
        <f t="shared" si="67"/>
        <v>3</v>
      </c>
      <c r="BH118">
        <f t="shared" si="68"/>
        <v>3</v>
      </c>
      <c r="BI118">
        <f t="shared" si="69"/>
        <v>84.25</v>
      </c>
      <c r="BJ118" s="8">
        <f t="shared" si="70"/>
        <v>0.739228474777448</v>
      </c>
      <c r="BK118" s="8">
        <f t="shared" si="71"/>
        <v>0.8335905400593472</v>
      </c>
      <c r="BL118" s="8">
        <f t="shared" si="73"/>
        <v>0.9674777685459941</v>
      </c>
      <c r="BM118" t="str">
        <f>"6"&amp;RIGHT(BB117,5)</f>
        <v>6_1974</v>
      </c>
      <c r="BN118">
        <f t="shared" si="72"/>
        <v>3</v>
      </c>
      <c r="BP118">
        <f t="shared" si="77"/>
        <v>2</v>
      </c>
      <c r="BQ118" s="8">
        <f t="shared" si="81"/>
        <v>0.33</v>
      </c>
      <c r="BR118">
        <f t="shared" si="78"/>
        <v>1</v>
      </c>
      <c r="BS118" s="8">
        <f t="shared" si="82"/>
        <v>0</v>
      </c>
      <c r="BT118">
        <f t="shared" si="79"/>
        <v>1</v>
      </c>
      <c r="BU118" s="8">
        <f t="shared" si="83"/>
        <v>0.064</v>
      </c>
      <c r="BV118" s="8">
        <f t="shared" si="80"/>
        <v>0.33</v>
      </c>
      <c r="BY118">
        <f t="shared" si="46"/>
        <v>1974</v>
      </c>
      <c r="BZ118">
        <f t="shared" si="56"/>
        <v>1974</v>
      </c>
      <c r="CA118">
        <f t="shared" si="57"/>
        <v>7</v>
      </c>
      <c r="CB118">
        <f t="shared" si="58"/>
        <v>6</v>
      </c>
      <c r="CC118">
        <f t="shared" si="59"/>
        <v>9</v>
      </c>
      <c r="CD118" t="str">
        <f t="shared" si="47"/>
        <v>6_1974</v>
      </c>
      <c r="CE118" t="str">
        <f t="shared" si="47"/>
        <v>9_1974</v>
      </c>
      <c r="CG118" s="3" t="str">
        <f t="shared" si="48"/>
        <v>7_1974</v>
      </c>
      <c r="CH118">
        <f t="shared" si="49"/>
        <v>-0.00628980807528956</v>
      </c>
      <c r="CI118" s="2">
        <f t="shared" si="50"/>
        <v>-0.004205692409675166</v>
      </c>
      <c r="CJ118" s="2">
        <v>1.1085972850678731</v>
      </c>
      <c r="CK118" s="2">
        <v>1.1194690265486724</v>
      </c>
      <c r="CL118" s="2">
        <f t="shared" si="38"/>
        <v>0.01087174148079928</v>
      </c>
      <c r="CM118">
        <f t="shared" si="36"/>
        <v>3</v>
      </c>
      <c r="CN118">
        <v>84.25</v>
      </c>
      <c r="CO118">
        <v>62.279999</v>
      </c>
      <c r="CP118" s="8">
        <f t="shared" si="74"/>
        <v>0.739228474777448</v>
      </c>
      <c r="CQ118" s="8">
        <f t="shared" si="75"/>
        <v>0.8335905400593472</v>
      </c>
      <c r="CR118" s="8">
        <f t="shared" si="76"/>
        <v>0.9674777685459941</v>
      </c>
      <c r="CS118" s="2">
        <f t="shared" si="32"/>
        <v>0.041196030639666155</v>
      </c>
      <c r="CT118" s="2">
        <f t="shared" si="33"/>
        <v>0.04102291476807496</v>
      </c>
      <c r="CU118" s="8">
        <f t="shared" si="23"/>
        <v>-0.15332426061993146</v>
      </c>
      <c r="CV118" s="8">
        <f t="shared" si="24"/>
        <v>0.066</v>
      </c>
      <c r="CW118">
        <f t="shared" si="25"/>
        <v>1</v>
      </c>
      <c r="CX118">
        <f t="shared" si="26"/>
        <v>0</v>
      </c>
      <c r="CY118" s="2">
        <f t="shared" si="27"/>
        <v>1.102520565236582</v>
      </c>
      <c r="CZ118">
        <f t="shared" si="28"/>
        <v>0.629</v>
      </c>
      <c r="DA118">
        <f t="shared" si="29"/>
        <v>3</v>
      </c>
      <c r="DB118" s="3" t="str">
        <f t="shared" si="30"/>
        <v>7_1974</v>
      </c>
      <c r="DC118">
        <f t="shared" si="31"/>
        <v>0</v>
      </c>
    </row>
    <row r="119" spans="5:107" ht="18">
      <c r="E119" t="str">
        <f t="shared" si="39"/>
        <v>4_1976</v>
      </c>
      <c r="F119" s="3">
        <v>27851</v>
      </c>
      <c r="G119">
        <v>101.160004</v>
      </c>
      <c r="H119" s="4">
        <v>0</v>
      </c>
      <c r="I119">
        <f t="shared" si="60"/>
        <v>0.9894366781971181</v>
      </c>
      <c r="J119">
        <f t="shared" si="61"/>
        <v>1.0876347743501984</v>
      </c>
      <c r="X119" s="3">
        <v>27303</v>
      </c>
      <c r="Y119">
        <v>5616.526</v>
      </c>
      <c r="Z119" s="2">
        <f t="shared" si="43"/>
        <v>-0.019454395631254395</v>
      </c>
      <c r="AA119" s="2">
        <f t="shared" si="44"/>
        <v>-0.015435492241008597</v>
      </c>
      <c r="AB119">
        <v>333.731</v>
      </c>
      <c r="AC119">
        <v>283.6</v>
      </c>
      <c r="AD119">
        <v>0.033</v>
      </c>
      <c r="AE119">
        <f t="shared" si="40"/>
        <v>-50.13099999999997</v>
      </c>
      <c r="AF119">
        <f t="shared" si="41"/>
        <v>617.331</v>
      </c>
      <c r="AG119" t="s">
        <v>92</v>
      </c>
      <c r="AH119" t="str">
        <f t="shared" si="42"/>
        <v>10_1974</v>
      </c>
      <c r="AI119" s="2">
        <f t="shared" si="51"/>
        <v>-0.013164587555964835</v>
      </c>
      <c r="AJ119">
        <f t="shared" si="54"/>
        <v>0</v>
      </c>
      <c r="AK119">
        <f t="shared" si="55"/>
        <v>-7</v>
      </c>
      <c r="AL119" s="6">
        <f t="shared" si="52"/>
        <v>27303</v>
      </c>
      <c r="AM119">
        <f t="shared" si="53"/>
        <v>-7</v>
      </c>
      <c r="AN119" t="str">
        <f t="shared" si="45"/>
        <v>10_1974</v>
      </c>
      <c r="AO119">
        <v>0</v>
      </c>
      <c r="AP119">
        <v>959.2</v>
      </c>
      <c r="AQ119">
        <v>27.623</v>
      </c>
      <c r="AR119">
        <v>51</v>
      </c>
      <c r="AS119" s="2" t="e">
        <f t="shared" si="34"/>
        <v>#DIV/0!</v>
      </c>
      <c r="AT119" s="2">
        <f t="shared" si="34"/>
        <v>1.104814558857406</v>
      </c>
      <c r="AU119" s="2">
        <f t="shared" si="34"/>
        <v>1.0960638044599635</v>
      </c>
      <c r="AV119" s="2">
        <f t="shared" si="34"/>
        <v>1.118421052631579</v>
      </c>
      <c r="AW119" s="2" t="e">
        <f t="shared" si="37"/>
        <v>#DIV/0!</v>
      </c>
      <c r="AX119" s="2">
        <f t="shared" si="37"/>
        <v>0.006699584030102512</v>
      </c>
      <c r="AY119" s="2">
        <f t="shared" si="37"/>
        <v>0.013893511253190383</v>
      </c>
      <c r="AZ119" s="2">
        <f t="shared" si="37"/>
        <v>0.0030364372469637857</v>
      </c>
      <c r="BB119" s="2" t="str">
        <f t="shared" si="62"/>
        <v>10_1974</v>
      </c>
      <c r="BC119" s="2">
        <f t="shared" si="63"/>
        <v>-0.013164587555964835</v>
      </c>
      <c r="BD119" s="2">
        <f t="shared" si="64"/>
        <v>0.013893511253190383</v>
      </c>
      <c r="BE119">
        <f t="shared" si="65"/>
        <v>-0.05969196663050702</v>
      </c>
      <c r="BF119" s="2">
        <f t="shared" si="66"/>
        <v>0.049816710471255465</v>
      </c>
      <c r="BG119">
        <f t="shared" si="67"/>
        <v>3</v>
      </c>
      <c r="BH119">
        <f t="shared" si="68"/>
        <v>3</v>
      </c>
      <c r="BI119">
        <f t="shared" si="69"/>
        <v>62.279999</v>
      </c>
      <c r="BJ119" s="8">
        <f t="shared" si="70"/>
        <v>1.1276493919018848</v>
      </c>
      <c r="BK119" s="8">
        <f t="shared" si="71"/>
        <v>1.3087669124721728</v>
      </c>
      <c r="BL119" s="8">
        <f t="shared" si="73"/>
        <v>1.515093168193532</v>
      </c>
      <c r="BM119" t="str">
        <f>"9"&amp;RIGHT(BB118,5)</f>
        <v>9_1974</v>
      </c>
      <c r="BN119">
        <f t="shared" si="72"/>
        <v>3</v>
      </c>
      <c r="BP119">
        <f t="shared" si="77"/>
        <v>1</v>
      </c>
      <c r="BQ119" s="8">
        <f t="shared" si="81"/>
        <v>0.059</v>
      </c>
      <c r="BR119">
        <f t="shared" si="78"/>
        <v>1</v>
      </c>
      <c r="BS119" s="8">
        <f t="shared" si="82"/>
        <v>0.0050000000000000044</v>
      </c>
      <c r="BT119">
        <f t="shared" si="79"/>
        <v>1</v>
      </c>
      <c r="BU119" s="8">
        <f t="shared" si="83"/>
        <v>0.009</v>
      </c>
      <c r="BV119" s="8">
        <f t="shared" si="80"/>
        <v>0.064</v>
      </c>
      <c r="BY119">
        <f t="shared" si="46"/>
        <v>1974</v>
      </c>
      <c r="BZ119">
        <f t="shared" si="56"/>
        <v>1974</v>
      </c>
      <c r="CA119">
        <f t="shared" si="57"/>
        <v>10</v>
      </c>
      <c r="CB119">
        <f t="shared" si="58"/>
        <v>9</v>
      </c>
      <c r="CC119">
        <f t="shared" si="59"/>
        <v>12</v>
      </c>
      <c r="CD119" t="str">
        <f t="shared" si="47"/>
        <v>9_1974</v>
      </c>
      <c r="CE119" t="str">
        <f t="shared" si="47"/>
        <v>12_1974</v>
      </c>
      <c r="CG119" s="3" t="str">
        <f t="shared" si="48"/>
        <v>10_1974</v>
      </c>
      <c r="CH119">
        <f t="shared" si="49"/>
        <v>-0.019454395631254395</v>
      </c>
      <c r="CI119" s="2">
        <f t="shared" si="50"/>
        <v>-0.013164587555964835</v>
      </c>
      <c r="CJ119" s="2">
        <v>1.1194690265486724</v>
      </c>
      <c r="CK119" s="2">
        <v>1.1209503239740821</v>
      </c>
      <c r="CL119" s="2">
        <f t="shared" si="38"/>
        <v>0.0014812974254097</v>
      </c>
      <c r="CM119">
        <f t="shared" si="36"/>
        <v>3</v>
      </c>
      <c r="CN119">
        <v>62.279999</v>
      </c>
      <c r="CO119">
        <v>70.230003</v>
      </c>
      <c r="CP119" s="8">
        <f t="shared" si="74"/>
        <v>1.1276493919018848</v>
      </c>
      <c r="CQ119" s="8">
        <f t="shared" si="75"/>
        <v>1.3087669124721728</v>
      </c>
      <c r="CR119" s="8">
        <f t="shared" si="76"/>
        <v>1.515093168193532</v>
      </c>
      <c r="CS119" s="2">
        <f t="shared" si="32"/>
        <v>0.039581552594415974</v>
      </c>
      <c r="CT119" s="2">
        <f t="shared" si="33"/>
        <v>0.03844930056679363</v>
      </c>
      <c r="CU119" s="8">
        <f t="shared" si="23"/>
        <v>-0.5059752802904299</v>
      </c>
      <c r="CV119" s="8">
        <f t="shared" si="24"/>
        <v>0.041</v>
      </c>
      <c r="CW119">
        <f t="shared" si="25"/>
        <v>1</v>
      </c>
      <c r="CX119">
        <f t="shared" si="26"/>
        <v>0</v>
      </c>
      <c r="CY119" s="2">
        <f t="shared" si="27"/>
        <v>1.3423882193408299</v>
      </c>
      <c r="CZ119">
        <f t="shared" si="28"/>
        <v>0.879</v>
      </c>
      <c r="DA119">
        <f t="shared" si="29"/>
        <v>4</v>
      </c>
      <c r="DB119" s="3" t="str">
        <f t="shared" si="30"/>
        <v>10_1974</v>
      </c>
      <c r="DC119">
        <f t="shared" si="31"/>
        <v>0</v>
      </c>
    </row>
    <row r="120" spans="5:107" ht="18">
      <c r="E120" t="str">
        <f t="shared" si="39"/>
        <v>5_1976</v>
      </c>
      <c r="F120" s="3">
        <v>27881</v>
      </c>
      <c r="G120">
        <v>100.129997</v>
      </c>
      <c r="H120" s="4">
        <v>0</v>
      </c>
      <c r="I120">
        <f t="shared" si="60"/>
        <v>0.9793622746354123</v>
      </c>
      <c r="J120">
        <f t="shared" si="61"/>
        <v>1.0694316847022016</v>
      </c>
      <c r="X120" s="3">
        <v>27395</v>
      </c>
      <c r="Y120">
        <v>5548.156</v>
      </c>
      <c r="Z120" s="2">
        <f t="shared" si="43"/>
        <v>-0.022990596636949245</v>
      </c>
      <c r="AA120" s="2">
        <f t="shared" si="44"/>
        <v>-0.04781012165221665</v>
      </c>
      <c r="AB120">
        <v>300.244</v>
      </c>
      <c r="AC120">
        <v>285.578</v>
      </c>
      <c r="AD120">
        <v>16.481</v>
      </c>
      <c r="AE120">
        <f t="shared" si="40"/>
        <v>-14.666000000000054</v>
      </c>
      <c r="AF120">
        <f t="shared" si="41"/>
        <v>585.822</v>
      </c>
      <c r="AG120" t="s">
        <v>92</v>
      </c>
      <c r="AH120" t="str">
        <f t="shared" si="42"/>
        <v>1_1975</v>
      </c>
      <c r="AI120" s="2">
        <f t="shared" si="51"/>
        <v>-0.00353620100569485</v>
      </c>
      <c r="AJ120">
        <f t="shared" si="54"/>
        <v>0</v>
      </c>
      <c r="AK120">
        <f t="shared" si="55"/>
        <v>-8</v>
      </c>
      <c r="AL120" s="6">
        <f t="shared" si="52"/>
        <v>27395</v>
      </c>
      <c r="AM120">
        <f t="shared" si="53"/>
        <v>-8</v>
      </c>
      <c r="AN120" t="str">
        <f t="shared" si="45"/>
        <v>1_1975</v>
      </c>
      <c r="AO120">
        <v>0.9282205192243524</v>
      </c>
      <c r="AP120">
        <v>975.6</v>
      </c>
      <c r="AQ120">
        <v>28.185</v>
      </c>
      <c r="AR120">
        <v>52.3</v>
      </c>
      <c r="AS120" s="2" t="e">
        <f t="shared" si="34"/>
        <v>#DIV/0!</v>
      </c>
      <c r="AT120" s="2">
        <f t="shared" si="34"/>
        <v>1.1029960429621255</v>
      </c>
      <c r="AU120" s="2">
        <f t="shared" si="34"/>
        <v>1.1014498417288678</v>
      </c>
      <c r="AV120" s="2">
        <f t="shared" si="34"/>
        <v>1.1175213675213675</v>
      </c>
      <c r="AW120" s="2" t="e">
        <f t="shared" si="37"/>
        <v>#DIV/0!</v>
      </c>
      <c r="AX120" s="2">
        <f t="shared" si="37"/>
        <v>-0.0018185158952805924</v>
      </c>
      <c r="AY120" s="2">
        <f t="shared" si="37"/>
        <v>0.005386037268904298</v>
      </c>
      <c r="AZ120" s="2">
        <f t="shared" si="37"/>
        <v>-0.0008996851102114345</v>
      </c>
      <c r="BB120" s="2" t="str">
        <f t="shared" si="62"/>
        <v>1_1975</v>
      </c>
      <c r="BC120" s="2">
        <f t="shared" si="63"/>
        <v>-0.00353620100569485</v>
      </c>
      <c r="BD120" s="2">
        <f t="shared" si="64"/>
        <v>0.005386037268904298</v>
      </c>
      <c r="BE120">
        <f t="shared" si="65"/>
        <v>-0.02937835391989463</v>
      </c>
      <c r="BF120" s="2">
        <f t="shared" si="66"/>
        <v>0.04579802654734966</v>
      </c>
      <c r="BG120">
        <f t="shared" si="67"/>
        <v>3</v>
      </c>
      <c r="BH120">
        <f t="shared" si="68"/>
        <v>4</v>
      </c>
      <c r="BI120">
        <f t="shared" si="69"/>
        <v>70.230003</v>
      </c>
      <c r="BJ120" s="8">
        <f t="shared" si="70"/>
        <v>1.1606151006429546</v>
      </c>
      <c r="BK120" s="8">
        <f t="shared" si="71"/>
        <v>1.3435853192260294</v>
      </c>
      <c r="BL120" s="8">
        <f t="shared" si="73"/>
        <v>1.193506997287185</v>
      </c>
      <c r="BM120" t="str">
        <f>"12"&amp;RIGHT(BB119,5)</f>
        <v>12_1974</v>
      </c>
      <c r="BN120">
        <f t="shared" si="72"/>
        <v>4</v>
      </c>
      <c r="BP120">
        <f t="shared" si="77"/>
        <v>2</v>
      </c>
      <c r="BQ120" s="8">
        <f t="shared" si="81"/>
        <v>0.354</v>
      </c>
      <c r="BR120">
        <f t="shared" si="78"/>
        <v>1</v>
      </c>
      <c r="BS120" s="8">
        <f t="shared" si="82"/>
        <v>0.06000000000000005</v>
      </c>
      <c r="BT120">
        <f t="shared" si="79"/>
        <v>1</v>
      </c>
      <c r="BU120" s="8">
        <f t="shared" si="83"/>
        <v>0.078</v>
      </c>
      <c r="BV120" s="8">
        <f t="shared" si="80"/>
        <v>0.41400000000000003</v>
      </c>
      <c r="BY120">
        <f t="shared" si="46"/>
        <v>1974</v>
      </c>
      <c r="BZ120">
        <f t="shared" si="56"/>
        <v>1975</v>
      </c>
      <c r="CA120">
        <f t="shared" si="57"/>
        <v>1</v>
      </c>
      <c r="CB120">
        <f t="shared" si="58"/>
        <v>12</v>
      </c>
      <c r="CC120">
        <f t="shared" si="59"/>
        <v>3</v>
      </c>
      <c r="CD120" t="str">
        <f t="shared" si="47"/>
        <v>12_1974</v>
      </c>
      <c r="CE120" t="str">
        <f t="shared" si="47"/>
        <v>3_1975</v>
      </c>
      <c r="CG120" s="3" t="str">
        <f t="shared" si="48"/>
        <v>1_1975</v>
      </c>
      <c r="CH120">
        <f t="shared" si="49"/>
        <v>-0.022990596636949245</v>
      </c>
      <c r="CI120" s="2">
        <f t="shared" si="50"/>
        <v>-0.00353620100569485</v>
      </c>
      <c r="CJ120" s="2">
        <v>1.1209503239740821</v>
      </c>
      <c r="CK120" s="2">
        <v>1.104602510460251</v>
      </c>
      <c r="CL120" s="2">
        <f t="shared" si="38"/>
        <v>-0.016347813513831078</v>
      </c>
      <c r="CM120">
        <f t="shared" si="36"/>
        <v>4</v>
      </c>
      <c r="CN120">
        <v>70.230003</v>
      </c>
      <c r="CO120">
        <v>81.510002</v>
      </c>
      <c r="CP120" s="8">
        <f t="shared" si="74"/>
        <v>1.1606151006429546</v>
      </c>
      <c r="CQ120" s="8">
        <f t="shared" si="75"/>
        <v>1.3435853192260294</v>
      </c>
      <c r="CR120" s="8">
        <f t="shared" si="76"/>
        <v>1.193506997287185</v>
      </c>
      <c r="CS120" s="2">
        <f t="shared" si="32"/>
        <v>0.03764634923725903</v>
      </c>
      <c r="CT120" s="2">
        <f t="shared" si="33"/>
        <v>0.036055746824041224</v>
      </c>
      <c r="CU120" s="8">
        <f aca="true" t="shared" si="84" ref="CU120:CU183">CH120/CT120</f>
        <v>-0.637640283784653</v>
      </c>
      <c r="CV120" s="8">
        <f aca="true" t="shared" si="85" ref="CV120:CV183">PERCENTRANK($CU$55:$CU$295,CU120)</f>
        <v>0.025</v>
      </c>
      <c r="CW120">
        <f aca="true" t="shared" si="86" ref="CW120:CW183">IF(CV120&lt;0.25,1,IF(CV120&lt;0.5,2,IF(CV120&lt;0.75,3,4)))</f>
        <v>1</v>
      </c>
      <c r="CX120">
        <f aca="true" t="shared" si="87" ref="CX120:CX183">IF(CH120&gt;CT120,1,0)</f>
        <v>0</v>
      </c>
      <c r="CY120" s="2">
        <f aca="true" t="shared" si="88" ref="CY120:CY183">ABS((CT120-CI120)/CT120)</f>
        <v>1.0980759328867093</v>
      </c>
      <c r="CZ120">
        <f aca="true" t="shared" si="89" ref="CZ120:CZ183">PERCENTRANK(CY$55:CY$295,CY120)</f>
        <v>0.625</v>
      </c>
      <c r="DA120">
        <f aca="true" t="shared" si="90" ref="DA120:DA183">IF(CZ120&lt;0.25,1,IF(CZ120&lt;0.5,2,IF(CZ120&lt;0.75,3,4)))</f>
        <v>3</v>
      </c>
      <c r="DB120" s="3" t="str">
        <f aca="true" t="shared" si="91" ref="DB120:DB183">CG120</f>
        <v>1_1975</v>
      </c>
      <c r="DC120">
        <f aca="true" t="shared" si="92" ref="DC120:DC183">IF(OR(CI120&gt;0,CV120&gt;=0.5),1,0)</f>
        <v>0</v>
      </c>
    </row>
    <row r="121" spans="5:107" ht="18">
      <c r="E121" t="str">
        <f t="shared" si="39"/>
        <v>6_1976</v>
      </c>
      <c r="F121" s="3">
        <v>27912</v>
      </c>
      <c r="G121">
        <v>103.589996</v>
      </c>
      <c r="H121" s="4">
        <v>0</v>
      </c>
      <c r="I121">
        <f t="shared" si="60"/>
        <v>1</v>
      </c>
      <c r="J121">
        <f t="shared" si="61"/>
        <v>1.09737103671826</v>
      </c>
      <c r="X121" s="3">
        <v>27485</v>
      </c>
      <c r="Y121">
        <v>5587.8</v>
      </c>
      <c r="Z121" s="2">
        <f t="shared" si="43"/>
        <v>-0.01834261209618049</v>
      </c>
      <c r="AA121" s="2">
        <f t="shared" si="44"/>
        <v>0.02888955414800143</v>
      </c>
      <c r="AB121">
        <v>276.218</v>
      </c>
      <c r="AC121">
        <v>277.253</v>
      </c>
      <c r="AD121">
        <v>21.582</v>
      </c>
      <c r="AE121">
        <f t="shared" si="40"/>
        <v>1.0349999999999682</v>
      </c>
      <c r="AF121">
        <f t="shared" si="41"/>
        <v>553.471</v>
      </c>
      <c r="AG121" t="s">
        <v>92</v>
      </c>
      <c r="AH121" t="str">
        <f t="shared" si="42"/>
        <v>4_1975</v>
      </c>
      <c r="AI121" s="2">
        <f t="shared" si="51"/>
        <v>0.004647984540768757</v>
      </c>
      <c r="AJ121">
        <f t="shared" si="54"/>
        <v>1</v>
      </c>
      <c r="AK121">
        <f t="shared" si="55"/>
        <v>0</v>
      </c>
      <c r="AL121" s="6">
        <f t="shared" si="52"/>
        <v>27485</v>
      </c>
      <c r="AM121">
        <f t="shared" si="53"/>
        <v>1</v>
      </c>
      <c r="AN121" t="str">
        <f t="shared" si="45"/>
        <v>4_1975</v>
      </c>
      <c r="AO121">
        <v>0.9913414417640052</v>
      </c>
      <c r="AP121">
        <v>995</v>
      </c>
      <c r="AQ121">
        <v>28.671</v>
      </c>
      <c r="AR121">
        <v>53</v>
      </c>
      <c r="AS121" s="2" t="e">
        <f t="shared" si="34"/>
        <v>#DIV/0!</v>
      </c>
      <c r="AT121" s="2">
        <f t="shared" si="34"/>
        <v>1.0924462011418534</v>
      </c>
      <c r="AU121" s="2">
        <f t="shared" si="34"/>
        <v>1.0965311508012392</v>
      </c>
      <c r="AV121" s="2">
        <f t="shared" si="34"/>
        <v>1.1018711018711018</v>
      </c>
      <c r="AW121" s="2" t="e">
        <f t="shared" si="37"/>
        <v>#DIV/0!</v>
      </c>
      <c r="AX121" s="2">
        <f t="shared" si="37"/>
        <v>-0.010549841820272077</v>
      </c>
      <c r="AY121" s="2">
        <f t="shared" si="37"/>
        <v>-0.004918690927628644</v>
      </c>
      <c r="AZ121" s="2">
        <f t="shared" si="37"/>
        <v>-0.015650265650265727</v>
      </c>
      <c r="BB121" s="2" t="str">
        <f t="shared" si="62"/>
        <v>4_1975</v>
      </c>
      <c r="BC121" s="2">
        <f t="shared" si="63"/>
        <v>0.004647984540768757</v>
      </c>
      <c r="BD121" s="2">
        <f t="shared" si="64"/>
        <v>-0.004918690927628644</v>
      </c>
      <c r="BE121">
        <f t="shared" si="65"/>
        <v>-0.016258496430566094</v>
      </c>
      <c r="BF121" s="2">
        <f t="shared" si="66"/>
        <v>0.03174046827965604</v>
      </c>
      <c r="BG121">
        <f t="shared" si="67"/>
        <v>1</v>
      </c>
      <c r="BH121">
        <f t="shared" si="68"/>
        <v>1</v>
      </c>
      <c r="BI121">
        <f t="shared" si="69"/>
        <v>81.510002</v>
      </c>
      <c r="BJ121" s="8">
        <f t="shared" si="70"/>
        <v>1.1576493520390294</v>
      </c>
      <c r="BK121" s="8">
        <f t="shared" si="71"/>
        <v>1.0283400557394171</v>
      </c>
      <c r="BL121" s="8">
        <f t="shared" si="73"/>
        <v>1.1064899986139125</v>
      </c>
      <c r="BM121" t="str">
        <f>"3"&amp;RIGHT(BB120,5)</f>
        <v>3_1975</v>
      </c>
      <c r="BN121">
        <f t="shared" si="72"/>
        <v>1</v>
      </c>
      <c r="BP121">
        <f t="shared" si="77"/>
        <v>3</v>
      </c>
      <c r="BQ121" s="8">
        <f t="shared" si="81"/>
        <v>0.733</v>
      </c>
      <c r="BR121">
        <f t="shared" si="78"/>
        <v>4</v>
      </c>
      <c r="BS121" s="8">
        <f t="shared" si="82"/>
        <v>0.9319999999999999</v>
      </c>
      <c r="BT121">
        <f t="shared" si="79"/>
        <v>4</v>
      </c>
      <c r="BU121" s="8">
        <f t="shared" si="83"/>
        <v>0.921</v>
      </c>
      <c r="BV121" s="8">
        <f t="shared" si="80"/>
        <v>1.665</v>
      </c>
      <c r="BY121">
        <f t="shared" si="46"/>
        <v>1975</v>
      </c>
      <c r="BZ121">
        <f t="shared" si="56"/>
        <v>1975</v>
      </c>
      <c r="CA121">
        <f t="shared" si="57"/>
        <v>4</v>
      </c>
      <c r="CB121">
        <f t="shared" si="58"/>
        <v>3</v>
      </c>
      <c r="CC121">
        <f t="shared" si="59"/>
        <v>6</v>
      </c>
      <c r="CD121" t="str">
        <f t="shared" si="47"/>
        <v>3_1975</v>
      </c>
      <c r="CE121" t="str">
        <f t="shared" si="47"/>
        <v>6_1975</v>
      </c>
      <c r="CG121" s="3" t="str">
        <f t="shared" si="48"/>
        <v>4_1975</v>
      </c>
      <c r="CH121">
        <f t="shared" si="49"/>
        <v>-0.01834261209618049</v>
      </c>
      <c r="CI121" s="2">
        <f t="shared" si="50"/>
        <v>0.004647984540768757</v>
      </c>
      <c r="CJ121" s="2">
        <v>1.104602510460251</v>
      </c>
      <c r="CK121" s="2">
        <v>1.0918367346938775</v>
      </c>
      <c r="CL121" s="2">
        <f t="shared" si="38"/>
        <v>-0.0127657757663735</v>
      </c>
      <c r="CM121">
        <f t="shared" si="36"/>
        <v>1</v>
      </c>
      <c r="CN121">
        <v>81.510002</v>
      </c>
      <c r="CO121">
        <v>94.360001</v>
      </c>
      <c r="CP121" s="8">
        <f t="shared" si="74"/>
        <v>1.1576493520390294</v>
      </c>
      <c r="CQ121" s="8">
        <f t="shared" si="75"/>
        <v>1.0283400557394171</v>
      </c>
      <c r="CR121" s="8">
        <f t="shared" si="76"/>
        <v>1.1064899986139125</v>
      </c>
      <c r="CS121" s="2">
        <f aca="true" t="shared" si="93" ref="CS121:CS184">AVERAGE(CH78:CH121)</f>
        <v>0.03582475977360879</v>
      </c>
      <c r="CT121" s="2">
        <f aca="true" t="shared" si="94" ref="CT121:CT184">(Y121/Y78)^(1/10)-1</f>
        <v>0.03518766834933418</v>
      </c>
      <c r="CU121" s="8">
        <f t="shared" si="84"/>
        <v>-0.5212795549304297</v>
      </c>
      <c r="CV121" s="8">
        <f t="shared" si="85"/>
        <v>0.037</v>
      </c>
      <c r="CW121">
        <f t="shared" si="86"/>
        <v>1</v>
      </c>
      <c r="CX121">
        <f t="shared" si="87"/>
        <v>0</v>
      </c>
      <c r="CY121" s="2">
        <f t="shared" si="88"/>
        <v>0.8679087089651762</v>
      </c>
      <c r="CZ121">
        <f t="shared" si="89"/>
        <v>0.295</v>
      </c>
      <c r="DA121">
        <f t="shared" si="90"/>
        <v>2</v>
      </c>
      <c r="DB121" s="3" t="str">
        <f t="shared" si="91"/>
        <v>4_1975</v>
      </c>
      <c r="DC121">
        <f t="shared" si="92"/>
        <v>1</v>
      </c>
    </row>
    <row r="122" spans="5:107" ht="18">
      <c r="E122" t="str">
        <f t="shared" si="39"/>
        <v>7_1976</v>
      </c>
      <c r="F122" s="3">
        <v>27942</v>
      </c>
      <c r="G122">
        <v>103.849998</v>
      </c>
      <c r="H122" s="4">
        <v>0</v>
      </c>
      <c r="I122">
        <f t="shared" si="60"/>
        <v>1</v>
      </c>
      <c r="J122">
        <f t="shared" si="61"/>
        <v>1.0856535430775365</v>
      </c>
      <c r="X122" s="3">
        <v>27576</v>
      </c>
      <c r="Y122">
        <v>5683.444</v>
      </c>
      <c r="Z122" s="2">
        <f t="shared" si="43"/>
        <v>0.007986824656804892</v>
      </c>
      <c r="AA122" s="2">
        <f t="shared" si="44"/>
        <v>0.07024430940314907</v>
      </c>
      <c r="AB122">
        <v>299.181</v>
      </c>
      <c r="AC122">
        <v>272.576</v>
      </c>
      <c r="AD122">
        <v>12.043</v>
      </c>
      <c r="AE122">
        <f t="shared" si="40"/>
        <v>-26.60499999999996</v>
      </c>
      <c r="AF122">
        <f t="shared" si="41"/>
        <v>571.7570000000001</v>
      </c>
      <c r="AG122" t="s">
        <v>92</v>
      </c>
      <c r="AH122" t="str">
        <f t="shared" si="42"/>
        <v>7_1975</v>
      </c>
      <c r="AI122" s="2">
        <f t="shared" si="51"/>
        <v>0.02632943675298538</v>
      </c>
      <c r="AJ122">
        <f t="shared" si="54"/>
        <v>2</v>
      </c>
      <c r="AK122">
        <f t="shared" si="55"/>
        <v>0</v>
      </c>
      <c r="AL122" s="6">
        <f t="shared" si="52"/>
        <v>27576</v>
      </c>
      <c r="AM122">
        <f t="shared" si="53"/>
        <v>2</v>
      </c>
      <c r="AN122" t="str">
        <f t="shared" si="45"/>
        <v>7_1975</v>
      </c>
      <c r="AO122">
        <v>1.0691746148164387</v>
      </c>
      <c r="AP122">
        <v>1039.8</v>
      </c>
      <c r="AQ122">
        <v>29.112</v>
      </c>
      <c r="AR122">
        <v>54</v>
      </c>
      <c r="AS122" s="2" t="e">
        <f t="shared" si="34"/>
        <v>#DIV/0!</v>
      </c>
      <c r="AT122" s="2">
        <f t="shared" si="34"/>
        <v>1.1086469772896896</v>
      </c>
      <c r="AU122" s="2">
        <f t="shared" si="34"/>
        <v>1.0819891474020664</v>
      </c>
      <c r="AV122" s="2">
        <f t="shared" si="34"/>
        <v>1.0953346855983774</v>
      </c>
      <c r="AW122" s="2" t="e">
        <f t="shared" si="37"/>
        <v>#DIV/0!</v>
      </c>
      <c r="AX122" s="2">
        <f t="shared" si="37"/>
        <v>0.016200776147836216</v>
      </c>
      <c r="AY122" s="2">
        <f t="shared" si="37"/>
        <v>-0.014542003399172776</v>
      </c>
      <c r="AZ122" s="2">
        <f t="shared" si="37"/>
        <v>-0.006536416272724388</v>
      </c>
      <c r="BB122" s="2" t="str">
        <f t="shared" si="62"/>
        <v>7_1975</v>
      </c>
      <c r="BC122" s="2">
        <f t="shared" si="63"/>
        <v>0.02632943675298538</v>
      </c>
      <c r="BD122" s="2">
        <f t="shared" si="64"/>
        <v>-0.014542003399172776</v>
      </c>
      <c r="BE122">
        <f t="shared" si="65"/>
        <v>0.014276632732094452</v>
      </c>
      <c r="BF122" s="2">
        <f t="shared" si="66"/>
        <v>-0.00018114580470673936</v>
      </c>
      <c r="BG122">
        <f t="shared" si="67"/>
        <v>1</v>
      </c>
      <c r="BH122">
        <f t="shared" si="68"/>
        <v>1</v>
      </c>
      <c r="BI122">
        <f t="shared" si="69"/>
        <v>94.360001</v>
      </c>
      <c r="BJ122" s="8">
        <f t="shared" si="70"/>
        <v>0.8883001177585829</v>
      </c>
      <c r="BK122" s="8">
        <f t="shared" si="71"/>
        <v>0.9558075566362065</v>
      </c>
      <c r="BL122" s="8">
        <f t="shared" si="73"/>
        <v>1.083509929170094</v>
      </c>
      <c r="BM122" t="str">
        <f>"6"&amp;RIGHT(BB121,5)</f>
        <v>6_1975</v>
      </c>
      <c r="BN122">
        <f t="shared" si="72"/>
        <v>1</v>
      </c>
      <c r="BP122">
        <f t="shared" si="77"/>
        <v>4</v>
      </c>
      <c r="BQ122" s="8">
        <f t="shared" si="81"/>
        <v>0.98</v>
      </c>
      <c r="BR122">
        <f t="shared" si="78"/>
        <v>4</v>
      </c>
      <c r="BS122" s="8">
        <f t="shared" si="82"/>
        <v>1</v>
      </c>
      <c r="BT122">
        <f t="shared" si="79"/>
        <v>4</v>
      </c>
      <c r="BU122" s="8">
        <f t="shared" si="83"/>
        <v>1</v>
      </c>
      <c r="BV122" s="8">
        <f t="shared" si="80"/>
        <v>1.98</v>
      </c>
      <c r="BY122">
        <f t="shared" si="46"/>
        <v>1975</v>
      </c>
      <c r="BZ122">
        <f t="shared" si="56"/>
        <v>1975</v>
      </c>
      <c r="CA122">
        <f t="shared" si="57"/>
        <v>7</v>
      </c>
      <c r="CB122">
        <f t="shared" si="58"/>
        <v>6</v>
      </c>
      <c r="CC122">
        <f t="shared" si="59"/>
        <v>9</v>
      </c>
      <c r="CD122" t="str">
        <f t="shared" si="47"/>
        <v>6_1975</v>
      </c>
      <c r="CE122" t="str">
        <f t="shared" si="47"/>
        <v>9_1975</v>
      </c>
      <c r="CG122" s="3" t="str">
        <f t="shared" si="48"/>
        <v>7_1975</v>
      </c>
      <c r="CH122">
        <f t="shared" si="49"/>
        <v>0.007986824656804892</v>
      </c>
      <c r="CI122" s="2">
        <f t="shared" si="50"/>
        <v>0.02632943675298538</v>
      </c>
      <c r="CJ122" s="2">
        <v>1.0918367346938775</v>
      </c>
      <c r="CK122" s="2">
        <v>1.0790513833992095</v>
      </c>
      <c r="CL122" s="2">
        <f t="shared" si="38"/>
        <v>-0.012785351294668068</v>
      </c>
      <c r="CM122">
        <f t="shared" si="36"/>
        <v>1</v>
      </c>
      <c r="CN122">
        <v>94.360001</v>
      </c>
      <c r="CO122">
        <v>83.82</v>
      </c>
      <c r="CP122" s="8">
        <f t="shared" si="74"/>
        <v>0.8883001177585829</v>
      </c>
      <c r="CQ122" s="8">
        <f t="shared" si="75"/>
        <v>0.9558075566362065</v>
      </c>
      <c r="CR122" s="8">
        <f t="shared" si="76"/>
        <v>1.083509929170094</v>
      </c>
      <c r="CS122" s="2">
        <f t="shared" si="93"/>
        <v>0.03475177397338443</v>
      </c>
      <c r="CT122" s="2">
        <f t="shared" si="94"/>
        <v>0.036626291077030304</v>
      </c>
      <c r="CU122" s="8">
        <f t="shared" si="84"/>
        <v>0.21806261081711667</v>
      </c>
      <c r="CV122" s="8">
        <f t="shared" si="85"/>
        <v>0.125</v>
      </c>
      <c r="CW122">
        <f t="shared" si="86"/>
        <v>1</v>
      </c>
      <c r="CX122">
        <f t="shared" si="87"/>
        <v>0</v>
      </c>
      <c r="CY122" s="2">
        <f t="shared" si="88"/>
        <v>0.2811328698936284</v>
      </c>
      <c r="CZ122">
        <f t="shared" si="89"/>
        <v>0.033</v>
      </c>
      <c r="DA122">
        <f t="shared" si="90"/>
        <v>1</v>
      </c>
      <c r="DB122" s="3" t="str">
        <f t="shared" si="91"/>
        <v>7_1975</v>
      </c>
      <c r="DC122">
        <f t="shared" si="92"/>
        <v>1</v>
      </c>
    </row>
    <row r="123" spans="5:107" ht="18">
      <c r="E123" t="str">
        <f t="shared" si="39"/>
        <v>8_1976</v>
      </c>
      <c r="F123" s="3">
        <v>27973</v>
      </c>
      <c r="G123">
        <v>103.919998</v>
      </c>
      <c r="H123" s="4">
        <v>0</v>
      </c>
      <c r="I123">
        <f t="shared" si="60"/>
        <v>1</v>
      </c>
      <c r="J123">
        <f t="shared" si="61"/>
        <v>1.069869584564658</v>
      </c>
      <c r="X123" s="3">
        <v>27668</v>
      </c>
      <c r="Y123">
        <v>5759.972</v>
      </c>
      <c r="Z123" s="2">
        <f t="shared" si="43"/>
        <v>0.025539986817473936</v>
      </c>
      <c r="AA123" s="2">
        <f t="shared" si="44"/>
        <v>0.05495794786404473</v>
      </c>
      <c r="AB123">
        <v>315.151</v>
      </c>
      <c r="AC123">
        <v>287.987</v>
      </c>
      <c r="AD123">
        <v>13.801</v>
      </c>
      <c r="AE123">
        <f t="shared" si="40"/>
        <v>-27.163999999999987</v>
      </c>
      <c r="AF123">
        <f t="shared" si="41"/>
        <v>603.138</v>
      </c>
      <c r="AG123" t="s">
        <v>92</v>
      </c>
      <c r="AH123" t="str">
        <f t="shared" si="42"/>
        <v>10_1975</v>
      </c>
      <c r="AI123" s="2">
        <f t="shared" si="51"/>
        <v>0.017553162160669045</v>
      </c>
      <c r="AJ123">
        <f t="shared" si="54"/>
        <v>3</v>
      </c>
      <c r="AK123">
        <f t="shared" si="55"/>
        <v>0</v>
      </c>
      <c r="AL123" s="6">
        <f t="shared" si="52"/>
        <v>27668</v>
      </c>
      <c r="AM123">
        <f t="shared" si="53"/>
        <v>3</v>
      </c>
      <c r="AN123" t="str">
        <f t="shared" si="45"/>
        <v>10_1975</v>
      </c>
      <c r="AO123">
        <v>1.0823694263334331</v>
      </c>
      <c r="AP123">
        <v>1060.9</v>
      </c>
      <c r="AQ123">
        <v>29.517</v>
      </c>
      <c r="AR123">
        <v>54.9</v>
      </c>
      <c r="AS123" s="2" t="e">
        <f t="shared" si="34"/>
        <v>#DIV/0!</v>
      </c>
      <c r="AT123" s="2">
        <f t="shared" si="34"/>
        <v>1.106025854879066</v>
      </c>
      <c r="AU123" s="2">
        <f t="shared" si="34"/>
        <v>1.0685660500307714</v>
      </c>
      <c r="AV123" s="2">
        <f t="shared" si="34"/>
        <v>1.076470588235294</v>
      </c>
      <c r="AW123" s="2" t="e">
        <f t="shared" si="37"/>
        <v>#DIV/0!</v>
      </c>
      <c r="AX123" s="2">
        <f t="shared" si="37"/>
        <v>-0.002621122410623622</v>
      </c>
      <c r="AY123" s="2">
        <f t="shared" si="37"/>
        <v>-0.01342309737129499</v>
      </c>
      <c r="AZ123" s="2">
        <f t="shared" si="37"/>
        <v>-0.018864097363083365</v>
      </c>
      <c r="BB123" s="2" t="str">
        <f t="shared" si="62"/>
        <v>10_1975</v>
      </c>
      <c r="BC123" s="2">
        <f t="shared" si="63"/>
        <v>0.017553162160669045</v>
      </c>
      <c r="BD123" s="2">
        <f t="shared" si="64"/>
        <v>-0.01342309737129499</v>
      </c>
      <c r="BE123">
        <f t="shared" si="65"/>
        <v>0.04499438244872833</v>
      </c>
      <c r="BF123" s="2">
        <f t="shared" si="66"/>
        <v>-0.02749775442919211</v>
      </c>
      <c r="BG123">
        <f t="shared" si="67"/>
        <v>1</v>
      </c>
      <c r="BH123">
        <f t="shared" si="68"/>
        <v>1</v>
      </c>
      <c r="BI123">
        <f t="shared" si="69"/>
        <v>83.82</v>
      </c>
      <c r="BJ123" s="8">
        <f t="shared" si="70"/>
        <v>1.0759962061560489</v>
      </c>
      <c r="BK123" s="8">
        <f t="shared" si="71"/>
        <v>1.2197565974707707</v>
      </c>
      <c r="BL123" s="8">
        <f t="shared" si="73"/>
        <v>1.2358625149129088</v>
      </c>
      <c r="BM123" t="str">
        <f>"9"&amp;RIGHT(BB122,5)</f>
        <v>9_1975</v>
      </c>
      <c r="BN123">
        <f t="shared" si="72"/>
        <v>1</v>
      </c>
      <c r="BP123">
        <f t="shared" si="77"/>
        <v>4</v>
      </c>
      <c r="BQ123" s="8">
        <f t="shared" si="81"/>
        <v>0.95</v>
      </c>
      <c r="BR123">
        <f t="shared" si="78"/>
        <v>4</v>
      </c>
      <c r="BS123" s="8">
        <f t="shared" si="82"/>
        <v>0.996</v>
      </c>
      <c r="BT123">
        <f t="shared" si="79"/>
        <v>4</v>
      </c>
      <c r="BU123" s="8">
        <f t="shared" si="83"/>
        <v>0.995</v>
      </c>
      <c r="BV123" s="8">
        <f t="shared" si="80"/>
        <v>1.946</v>
      </c>
      <c r="BY123">
        <f t="shared" si="46"/>
        <v>1975</v>
      </c>
      <c r="BZ123">
        <f t="shared" si="56"/>
        <v>1975</v>
      </c>
      <c r="CA123">
        <f t="shared" si="57"/>
        <v>10</v>
      </c>
      <c r="CB123">
        <f t="shared" si="58"/>
        <v>9</v>
      </c>
      <c r="CC123">
        <f t="shared" si="59"/>
        <v>12</v>
      </c>
      <c r="CD123" t="str">
        <f t="shared" si="47"/>
        <v>9_1975</v>
      </c>
      <c r="CE123" t="str">
        <f t="shared" si="47"/>
        <v>12_1975</v>
      </c>
      <c r="CG123" s="3" t="str">
        <f t="shared" si="48"/>
        <v>10_1975</v>
      </c>
      <c r="CH123">
        <f t="shared" si="49"/>
        <v>0.025539986817473936</v>
      </c>
      <c r="CI123" s="2">
        <f t="shared" si="50"/>
        <v>0.017553162160669045</v>
      </c>
      <c r="CJ123" s="2">
        <v>1.0790513833992095</v>
      </c>
      <c r="CK123" s="2">
        <v>1.071290944123314</v>
      </c>
      <c r="CL123" s="2">
        <f t="shared" si="38"/>
        <v>-0.0077604392758954255</v>
      </c>
      <c r="CM123">
        <f t="shared" si="36"/>
        <v>1</v>
      </c>
      <c r="CN123">
        <v>83.82</v>
      </c>
      <c r="CO123">
        <v>90.190002</v>
      </c>
      <c r="CP123" s="8">
        <f t="shared" si="74"/>
        <v>1.0759962061560489</v>
      </c>
      <c r="CQ123" s="8">
        <f t="shared" si="75"/>
        <v>1.2197565974707707</v>
      </c>
      <c r="CR123" s="8">
        <f t="shared" si="76"/>
        <v>1.2358625149129088</v>
      </c>
      <c r="CS123" s="2">
        <f t="shared" si="93"/>
        <v>0.03416032765791207</v>
      </c>
      <c r="CT123" s="2">
        <f t="shared" si="94"/>
        <v>0.03553485257084499</v>
      </c>
      <c r="CU123" s="8">
        <f t="shared" si="84"/>
        <v>0.7187306255613548</v>
      </c>
      <c r="CV123" s="8">
        <f t="shared" si="85"/>
        <v>0.312</v>
      </c>
      <c r="CW123">
        <f t="shared" si="86"/>
        <v>2</v>
      </c>
      <c r="CX123">
        <f t="shared" si="87"/>
        <v>0</v>
      </c>
      <c r="CY123" s="2">
        <f t="shared" si="88"/>
        <v>0.5060296894246649</v>
      </c>
      <c r="CZ123">
        <f t="shared" si="89"/>
        <v>0.079</v>
      </c>
      <c r="DA123">
        <f t="shared" si="90"/>
        <v>1</v>
      </c>
      <c r="DB123" s="3" t="str">
        <f t="shared" si="91"/>
        <v>10_1975</v>
      </c>
      <c r="DC123">
        <f t="shared" si="92"/>
        <v>1</v>
      </c>
    </row>
    <row r="124" spans="5:107" ht="18">
      <c r="E124" t="str">
        <f t="shared" si="39"/>
        <v>9_1976</v>
      </c>
      <c r="F124" s="3">
        <v>28004</v>
      </c>
      <c r="G124">
        <v>105.239998</v>
      </c>
      <c r="H124" s="4">
        <v>0</v>
      </c>
      <c r="I124">
        <f t="shared" si="60"/>
        <v>1</v>
      </c>
      <c r="J124">
        <f t="shared" si="61"/>
        <v>1.063907928957223</v>
      </c>
      <c r="X124" s="3">
        <v>27760</v>
      </c>
      <c r="Y124">
        <v>5889.5</v>
      </c>
      <c r="Z124" s="2">
        <f t="shared" si="43"/>
        <v>0.061523864866092515</v>
      </c>
      <c r="AA124" s="2">
        <f t="shared" si="44"/>
        <v>0.09303033568824204</v>
      </c>
      <c r="AB124">
        <v>334.895</v>
      </c>
      <c r="AC124">
        <v>285.999</v>
      </c>
      <c r="AD124">
        <v>4.65</v>
      </c>
      <c r="AE124">
        <f t="shared" si="40"/>
        <v>-48.89599999999996</v>
      </c>
      <c r="AF124">
        <f t="shared" si="41"/>
        <v>620.894</v>
      </c>
      <c r="AG124" t="s">
        <v>92</v>
      </c>
      <c r="AH124" t="str">
        <f t="shared" si="42"/>
        <v>1_1976</v>
      </c>
      <c r="AI124" s="2">
        <f t="shared" si="51"/>
        <v>0.03598387804861858</v>
      </c>
      <c r="AJ124">
        <f t="shared" si="54"/>
        <v>4</v>
      </c>
      <c r="AK124">
        <f t="shared" si="55"/>
        <v>0</v>
      </c>
      <c r="AL124" s="6">
        <f t="shared" si="52"/>
        <v>27760</v>
      </c>
      <c r="AM124">
        <f t="shared" si="53"/>
        <v>4</v>
      </c>
      <c r="AN124" t="str">
        <f t="shared" si="45"/>
        <v>1_1976</v>
      </c>
      <c r="AO124">
        <v>0.997911078652471</v>
      </c>
      <c r="AP124">
        <v>1107.1</v>
      </c>
      <c r="AQ124">
        <v>30.046</v>
      </c>
      <c r="AR124">
        <v>55.8</v>
      </c>
      <c r="AS124" s="2">
        <f t="shared" si="34"/>
        <v>1.075079744505491</v>
      </c>
      <c r="AT124" s="2">
        <f t="shared" si="34"/>
        <v>1.1347888478884787</v>
      </c>
      <c r="AU124" s="2">
        <f t="shared" si="34"/>
        <v>1.0660280290934894</v>
      </c>
      <c r="AV124" s="2">
        <f aca="true" t="shared" si="95" ref="AV124:AV187">AR124/AR120</f>
        <v>1.066921606118547</v>
      </c>
      <c r="AW124" s="2" t="e">
        <f t="shared" si="37"/>
        <v>#DIV/0!</v>
      </c>
      <c r="AX124" s="2">
        <f t="shared" si="37"/>
        <v>0.028762993009412652</v>
      </c>
      <c r="AY124" s="2">
        <f t="shared" si="37"/>
        <v>-0.0025380209372820595</v>
      </c>
      <c r="AZ124" s="2">
        <f t="shared" si="37"/>
        <v>-0.009548982116747151</v>
      </c>
      <c r="BB124" s="2" t="str">
        <f t="shared" si="62"/>
        <v>1_1976</v>
      </c>
      <c r="BC124" s="2">
        <f t="shared" si="63"/>
        <v>0.03598387804861858</v>
      </c>
      <c r="BD124" s="2">
        <f t="shared" si="64"/>
        <v>-0.0025380209372820595</v>
      </c>
      <c r="BE124">
        <f t="shared" si="65"/>
        <v>0.08451446150304176</v>
      </c>
      <c r="BF124" s="2">
        <f t="shared" si="66"/>
        <v>-0.03542181263537847</v>
      </c>
      <c r="BG124">
        <f t="shared" si="67"/>
        <v>1</v>
      </c>
      <c r="BH124">
        <f t="shared" si="68"/>
        <v>1</v>
      </c>
      <c r="BI124">
        <f t="shared" si="69"/>
        <v>90.190002</v>
      </c>
      <c r="BJ124" s="8">
        <f t="shared" si="70"/>
        <v>1.1336067827119019</v>
      </c>
      <c r="BK124" s="8">
        <f t="shared" si="71"/>
        <v>1.1485751602489154</v>
      </c>
      <c r="BL124" s="8">
        <f t="shared" si="73"/>
        <v>1.1668698931839472</v>
      </c>
      <c r="BM124" t="str">
        <f>"12"&amp;RIGHT(BB123,5)</f>
        <v>12_1975</v>
      </c>
      <c r="BN124">
        <f t="shared" si="72"/>
        <v>1</v>
      </c>
      <c r="BP124">
        <f t="shared" si="77"/>
        <v>4</v>
      </c>
      <c r="BQ124" s="8">
        <f t="shared" si="81"/>
        <v>1</v>
      </c>
      <c r="BR124">
        <f t="shared" si="78"/>
        <v>4</v>
      </c>
      <c r="BS124" s="8">
        <f t="shared" si="82"/>
        <v>0.8029999999999999</v>
      </c>
      <c r="BT124">
        <f t="shared" si="79"/>
        <v>4</v>
      </c>
      <c r="BU124" s="8">
        <f t="shared" si="83"/>
        <v>0.955</v>
      </c>
      <c r="BV124" s="8">
        <f t="shared" si="80"/>
        <v>1.803</v>
      </c>
      <c r="BY124">
        <f t="shared" si="46"/>
        <v>1975</v>
      </c>
      <c r="BZ124">
        <f t="shared" si="56"/>
        <v>1976</v>
      </c>
      <c r="CA124">
        <f t="shared" si="57"/>
        <v>1</v>
      </c>
      <c r="CB124">
        <f t="shared" si="58"/>
        <v>12</v>
      </c>
      <c r="CC124">
        <f t="shared" si="59"/>
        <v>3</v>
      </c>
      <c r="CD124" t="str">
        <f t="shared" si="47"/>
        <v>12_1975</v>
      </c>
      <c r="CE124" t="str">
        <f t="shared" si="47"/>
        <v>3_1976</v>
      </c>
      <c r="CG124" s="3" t="str">
        <f t="shared" si="48"/>
        <v>1_1976</v>
      </c>
      <c r="CH124">
        <f t="shared" si="49"/>
        <v>0.061523864866092515</v>
      </c>
      <c r="CI124" s="2">
        <f t="shared" si="50"/>
        <v>0.03598387804861858</v>
      </c>
      <c r="CJ124" s="2">
        <v>1.071290944123314</v>
      </c>
      <c r="CK124" s="2">
        <v>1.0606060606060606</v>
      </c>
      <c r="CL124" s="2">
        <f t="shared" si="38"/>
        <v>-0.010684883517253496</v>
      </c>
      <c r="CM124">
        <f t="shared" si="36"/>
        <v>1</v>
      </c>
      <c r="CN124">
        <v>90.190002</v>
      </c>
      <c r="CO124">
        <v>102.239998</v>
      </c>
      <c r="CP124" s="8">
        <f t="shared" si="74"/>
        <v>1.1336067827119019</v>
      </c>
      <c r="CQ124" s="8">
        <f t="shared" si="75"/>
        <v>1.1485751602489154</v>
      </c>
      <c r="CR124" s="8">
        <f t="shared" si="76"/>
        <v>1.1668698931839472</v>
      </c>
      <c r="CS124" s="2">
        <f t="shared" si="93"/>
        <v>0.0343137910438065</v>
      </c>
      <c r="CT124" s="2">
        <f t="shared" si="94"/>
        <v>0.03653824425833285</v>
      </c>
      <c r="CU124" s="8">
        <f t="shared" si="84"/>
        <v>1.6838210514743461</v>
      </c>
      <c r="CV124" s="8">
        <f t="shared" si="85"/>
        <v>0.904</v>
      </c>
      <c r="CW124">
        <f t="shared" si="86"/>
        <v>4</v>
      </c>
      <c r="CX124">
        <f t="shared" si="87"/>
        <v>1</v>
      </c>
      <c r="CY124" s="2">
        <f t="shared" si="88"/>
        <v>0.015172218068136826</v>
      </c>
      <c r="CZ124">
        <f t="shared" si="89"/>
        <v>0</v>
      </c>
      <c r="DA124">
        <f t="shared" si="90"/>
        <v>1</v>
      </c>
      <c r="DB124" s="3" t="str">
        <f t="shared" si="91"/>
        <v>1_1976</v>
      </c>
      <c r="DC124">
        <f t="shared" si="92"/>
        <v>1</v>
      </c>
    </row>
    <row r="125" spans="5:107" ht="18">
      <c r="E125" t="str">
        <f t="shared" si="39"/>
        <v>10_1976</v>
      </c>
      <c r="F125" s="3">
        <v>28034</v>
      </c>
      <c r="G125">
        <v>102.410004</v>
      </c>
      <c r="H125" s="4">
        <v>0</v>
      </c>
      <c r="I125">
        <f t="shared" si="60"/>
        <v>0.9731091404999836</v>
      </c>
      <c r="J125">
        <f t="shared" si="61"/>
        <v>1.0242024704890735</v>
      </c>
      <c r="X125" s="3">
        <v>27851</v>
      </c>
      <c r="Y125">
        <v>5932.711</v>
      </c>
      <c r="Z125" s="2">
        <f t="shared" si="43"/>
        <v>0.06172572389849318</v>
      </c>
      <c r="AA125" s="2">
        <f t="shared" si="44"/>
        <v>0.029672390618527444</v>
      </c>
      <c r="AB125">
        <v>349.399</v>
      </c>
      <c r="AC125">
        <v>288.882</v>
      </c>
      <c r="AD125">
        <v>-0.496</v>
      </c>
      <c r="AE125">
        <f t="shared" si="40"/>
        <v>-60.516999999999996</v>
      </c>
      <c r="AF125">
        <f t="shared" si="41"/>
        <v>638.281</v>
      </c>
      <c r="AG125" t="s">
        <v>92</v>
      </c>
      <c r="AH125" t="str">
        <f t="shared" si="42"/>
        <v>4_1976</v>
      </c>
      <c r="AI125" s="2">
        <f t="shared" si="51"/>
        <v>0.00020185903240066416</v>
      </c>
      <c r="AJ125">
        <f t="shared" si="54"/>
        <v>5</v>
      </c>
      <c r="AK125">
        <f t="shared" si="55"/>
        <v>0</v>
      </c>
      <c r="AL125" s="6">
        <f t="shared" si="52"/>
        <v>27851</v>
      </c>
      <c r="AM125">
        <f t="shared" si="53"/>
        <v>5</v>
      </c>
      <c r="AN125" t="str">
        <f t="shared" si="45"/>
        <v>4_1976</v>
      </c>
      <c r="AO125">
        <v>1.0669951921874297</v>
      </c>
      <c r="AP125">
        <v>1125.4</v>
      </c>
      <c r="AQ125">
        <v>30.384</v>
      </c>
      <c r="AR125">
        <v>56.1</v>
      </c>
      <c r="AS125" s="2">
        <f aca="true" t="shared" si="96" ref="AS125:AV188">AO125/AO121</f>
        <v>1.076314524175248</v>
      </c>
      <c r="AT125" s="2">
        <f t="shared" si="96"/>
        <v>1.1310552763819097</v>
      </c>
      <c r="AU125" s="2">
        <f t="shared" si="96"/>
        <v>1.0597467824631162</v>
      </c>
      <c r="AV125" s="2">
        <f t="shared" si="95"/>
        <v>1.058490566037736</v>
      </c>
      <c r="AW125" s="2">
        <f t="shared" si="37"/>
        <v>0.0012347796697571578</v>
      </c>
      <c r="AX125" s="2">
        <f t="shared" si="37"/>
        <v>-0.0037335715065689445</v>
      </c>
      <c r="AY125" s="2">
        <f t="shared" si="37"/>
        <v>-0.006281246630373216</v>
      </c>
      <c r="AZ125" s="2">
        <f aca="true" t="shared" si="97" ref="AZ125:AZ188">AV125-AV124</f>
        <v>-0.00843104008081097</v>
      </c>
      <c r="BB125" s="2" t="str">
        <f t="shared" si="62"/>
        <v>4_1976</v>
      </c>
      <c r="BC125" s="2">
        <f t="shared" si="63"/>
        <v>0.00020185903240066416</v>
      </c>
      <c r="BD125" s="2">
        <f t="shared" si="64"/>
        <v>-0.006281246630373216</v>
      </c>
      <c r="BE125">
        <f t="shared" si="65"/>
        <v>0.08006833599467367</v>
      </c>
      <c r="BF125" s="2">
        <f t="shared" si="66"/>
        <v>-0.03678436833812304</v>
      </c>
      <c r="BG125">
        <f t="shared" si="67"/>
        <v>1</v>
      </c>
      <c r="BH125">
        <f t="shared" si="68"/>
        <v>1</v>
      </c>
      <c r="BI125">
        <f t="shared" si="69"/>
        <v>102.239998</v>
      </c>
      <c r="BJ125" s="8">
        <f t="shared" si="70"/>
        <v>1.0132042060485955</v>
      </c>
      <c r="BK125" s="8">
        <f t="shared" si="71"/>
        <v>1.0293427235786918</v>
      </c>
      <c r="BL125" s="8">
        <f t="shared" si="73"/>
        <v>1.02719091406868</v>
      </c>
      <c r="BM125" t="str">
        <f>"3"&amp;RIGHT(BB124,5)</f>
        <v>3_1976</v>
      </c>
      <c r="BN125">
        <f t="shared" si="72"/>
        <v>1</v>
      </c>
      <c r="BP125">
        <f t="shared" si="77"/>
        <v>3</v>
      </c>
      <c r="BQ125" s="8">
        <f t="shared" si="81"/>
        <v>0.546</v>
      </c>
      <c r="BR125">
        <f t="shared" si="78"/>
        <v>4</v>
      </c>
      <c r="BS125" s="8">
        <f t="shared" si="82"/>
        <v>0.971</v>
      </c>
      <c r="BT125">
        <f t="shared" si="79"/>
        <v>4</v>
      </c>
      <c r="BU125" s="8">
        <f t="shared" si="83"/>
        <v>0.862</v>
      </c>
      <c r="BV125" s="8">
        <f t="shared" si="80"/>
        <v>1.517</v>
      </c>
      <c r="BY125">
        <f t="shared" si="46"/>
        <v>1976</v>
      </c>
      <c r="BZ125">
        <f t="shared" si="56"/>
        <v>1976</v>
      </c>
      <c r="CA125">
        <f t="shared" si="57"/>
        <v>4</v>
      </c>
      <c r="CB125">
        <f t="shared" si="58"/>
        <v>3</v>
      </c>
      <c r="CC125">
        <f t="shared" si="59"/>
        <v>6</v>
      </c>
      <c r="CD125" t="str">
        <f t="shared" si="47"/>
        <v>3_1976</v>
      </c>
      <c r="CE125" t="str">
        <f t="shared" si="47"/>
        <v>6_1976</v>
      </c>
      <c r="CG125" s="3" t="str">
        <f t="shared" si="48"/>
        <v>4_1976</v>
      </c>
      <c r="CH125">
        <f t="shared" si="49"/>
        <v>0.06172572389849318</v>
      </c>
      <c r="CI125" s="2">
        <f t="shared" si="50"/>
        <v>0.00020185903240066416</v>
      </c>
      <c r="CJ125" s="2">
        <v>1.0606060606060606</v>
      </c>
      <c r="CK125" s="2">
        <v>1.0598130841121496</v>
      </c>
      <c r="CL125" s="2">
        <f t="shared" si="38"/>
        <v>-0.0007929764939109685</v>
      </c>
      <c r="CM125">
        <f aca="true" t="shared" si="98" ref="CM125:CM188">IF(CI125&lt;0,IF(CL125&gt;0,3,4),IF(CL125&lt;0,1,2))</f>
        <v>1</v>
      </c>
      <c r="CN125">
        <v>102.239998</v>
      </c>
      <c r="CO125">
        <v>103.589996</v>
      </c>
      <c r="CP125" s="8">
        <f t="shared" si="74"/>
        <v>1.0132042060485955</v>
      </c>
      <c r="CQ125" s="8">
        <f t="shared" si="75"/>
        <v>1.0293427235786918</v>
      </c>
      <c r="CR125" s="8">
        <f t="shared" si="76"/>
        <v>1.02719091406868</v>
      </c>
      <c r="CS125" s="2">
        <f t="shared" si="93"/>
        <v>0.03443044561402569</v>
      </c>
      <c r="CT125" s="2">
        <f t="shared" si="94"/>
        <v>0.035017829400588285</v>
      </c>
      <c r="CU125" s="8">
        <f t="shared" si="84"/>
        <v>1.7626941747981733</v>
      </c>
      <c r="CV125" s="8">
        <f t="shared" si="85"/>
        <v>0.92</v>
      </c>
      <c r="CW125">
        <f t="shared" si="86"/>
        <v>4</v>
      </c>
      <c r="CX125">
        <f t="shared" si="87"/>
        <v>1</v>
      </c>
      <c r="CY125" s="2">
        <f t="shared" si="88"/>
        <v>0.9942355355584298</v>
      </c>
      <c r="CZ125">
        <f t="shared" si="89"/>
        <v>0.458</v>
      </c>
      <c r="DA125">
        <f t="shared" si="90"/>
        <v>2</v>
      </c>
      <c r="DB125" s="3" t="str">
        <f t="shared" si="91"/>
        <v>4_1976</v>
      </c>
      <c r="DC125">
        <f t="shared" si="92"/>
        <v>1</v>
      </c>
    </row>
    <row r="126" spans="5:107" ht="18">
      <c r="E126" t="str">
        <f t="shared" si="39"/>
        <v>11_1976</v>
      </c>
      <c r="F126" s="3">
        <v>28065</v>
      </c>
      <c r="G126">
        <v>102.120003</v>
      </c>
      <c r="H126" s="4">
        <v>0</v>
      </c>
      <c r="I126">
        <f t="shared" si="60"/>
        <v>0.9703535247121536</v>
      </c>
      <c r="J126">
        <f t="shared" si="61"/>
        <v>1.0092904073980793</v>
      </c>
      <c r="X126" s="3">
        <v>27942</v>
      </c>
      <c r="Y126">
        <v>5965.265</v>
      </c>
      <c r="Z126" s="2">
        <f t="shared" si="43"/>
        <v>0.049586307175719435</v>
      </c>
      <c r="AA126" s="2">
        <f t="shared" si="44"/>
        <v>0.022130137282506457</v>
      </c>
      <c r="AB126">
        <v>363.654</v>
      </c>
      <c r="AC126">
        <v>297.276</v>
      </c>
      <c r="AD126">
        <v>-4.073</v>
      </c>
      <c r="AE126">
        <f t="shared" si="40"/>
        <v>-66.37799999999999</v>
      </c>
      <c r="AF126">
        <f t="shared" si="41"/>
        <v>660.9300000000001</v>
      </c>
      <c r="AG126" t="s">
        <v>92</v>
      </c>
      <c r="AH126" t="str">
        <f t="shared" si="42"/>
        <v>7_1976</v>
      </c>
      <c r="AI126" s="2">
        <f t="shared" si="51"/>
        <v>-0.012139416722773744</v>
      </c>
      <c r="AJ126">
        <f t="shared" si="54"/>
        <v>0</v>
      </c>
      <c r="AK126">
        <f t="shared" si="55"/>
        <v>-1</v>
      </c>
      <c r="AL126" s="6">
        <f t="shared" si="52"/>
        <v>27942</v>
      </c>
      <c r="AM126">
        <f t="shared" si="53"/>
        <v>-1</v>
      </c>
      <c r="AN126" t="str">
        <f t="shared" si="45"/>
        <v>7_1976</v>
      </c>
      <c r="AO126">
        <v>1.0534387145443274</v>
      </c>
      <c r="AP126">
        <v>1149.6</v>
      </c>
      <c r="AQ126">
        <v>30.82</v>
      </c>
      <c r="AR126">
        <v>57</v>
      </c>
      <c r="AS126" s="2">
        <f t="shared" si="96"/>
        <v>0.985282198011395</v>
      </c>
      <c r="AT126" s="2">
        <f t="shared" si="96"/>
        <v>1.105597230236584</v>
      </c>
      <c r="AU126" s="2">
        <f t="shared" si="96"/>
        <v>1.0586699642759</v>
      </c>
      <c r="AV126" s="2">
        <f t="shared" si="95"/>
        <v>1.0555555555555556</v>
      </c>
      <c r="AW126" s="2">
        <f aca="true" t="shared" si="99" ref="AW126:AZ189">AS126-AS125</f>
        <v>-0.09103232616385304</v>
      </c>
      <c r="AX126" s="2">
        <f t="shared" si="99"/>
        <v>-0.025458046145325763</v>
      </c>
      <c r="AY126" s="2">
        <f t="shared" si="99"/>
        <v>-0.0010768181872160554</v>
      </c>
      <c r="AZ126" s="2">
        <f t="shared" si="97"/>
        <v>-0.002935010482180367</v>
      </c>
      <c r="BB126" s="2" t="str">
        <f t="shared" si="62"/>
        <v>7_1976</v>
      </c>
      <c r="BC126" s="2">
        <f t="shared" si="63"/>
        <v>-0.012139416722773744</v>
      </c>
      <c r="BD126" s="2">
        <f t="shared" si="64"/>
        <v>-0.0010768181872160554</v>
      </c>
      <c r="BE126">
        <f t="shared" si="65"/>
        <v>0.04159948251891454</v>
      </c>
      <c r="BF126" s="2">
        <f t="shared" si="66"/>
        <v>-0.02331918312616632</v>
      </c>
      <c r="BG126">
        <f t="shared" si="67"/>
        <v>4</v>
      </c>
      <c r="BH126">
        <f t="shared" si="68"/>
        <v>4</v>
      </c>
      <c r="BI126">
        <f t="shared" si="69"/>
        <v>103.589996</v>
      </c>
      <c r="BJ126" s="8">
        <f t="shared" si="70"/>
        <v>1.0159281983175286</v>
      </c>
      <c r="BK126" s="8">
        <f t="shared" si="71"/>
        <v>1.0138044314626675</v>
      </c>
      <c r="BL126" s="8">
        <f t="shared" si="73"/>
        <v>0.9500917250735293</v>
      </c>
      <c r="BM126" t="str">
        <f>"6"&amp;RIGHT(BB125,5)</f>
        <v>6_1976</v>
      </c>
      <c r="BN126">
        <f t="shared" si="72"/>
        <v>4</v>
      </c>
      <c r="BP126">
        <f t="shared" si="77"/>
        <v>1</v>
      </c>
      <c r="BQ126" s="8">
        <f t="shared" si="81"/>
        <v>0.078</v>
      </c>
      <c r="BR126">
        <f t="shared" si="78"/>
        <v>3</v>
      </c>
      <c r="BS126" s="8">
        <f t="shared" si="82"/>
        <v>0.646</v>
      </c>
      <c r="BT126">
        <f t="shared" si="79"/>
        <v>2</v>
      </c>
      <c r="BU126" s="8">
        <f t="shared" si="83"/>
        <v>0.27</v>
      </c>
      <c r="BV126" s="8">
        <f t="shared" si="80"/>
        <v>0.724</v>
      </c>
      <c r="BY126">
        <f t="shared" si="46"/>
        <v>1976</v>
      </c>
      <c r="BZ126">
        <f t="shared" si="56"/>
        <v>1976</v>
      </c>
      <c r="CA126">
        <f t="shared" si="57"/>
        <v>7</v>
      </c>
      <c r="CB126">
        <f t="shared" si="58"/>
        <v>6</v>
      </c>
      <c r="CC126">
        <f t="shared" si="59"/>
        <v>9</v>
      </c>
      <c r="CD126" t="str">
        <f t="shared" si="47"/>
        <v>6_1976</v>
      </c>
      <c r="CE126" t="str">
        <f t="shared" si="47"/>
        <v>9_1976</v>
      </c>
      <c r="CG126" s="3" t="str">
        <f t="shared" si="48"/>
        <v>7_1976</v>
      </c>
      <c r="CH126">
        <f t="shared" si="49"/>
        <v>0.049586307175719435</v>
      </c>
      <c r="CI126" s="2">
        <f t="shared" si="50"/>
        <v>-0.012139416722773744</v>
      </c>
      <c r="CJ126" s="2">
        <v>1.0598130841121496</v>
      </c>
      <c r="CK126" s="2">
        <v>1.054945054945055</v>
      </c>
      <c r="CL126" s="2">
        <f aca="true" t="shared" si="100" ref="CL126:CL189">CK126-CJ126</f>
        <v>-0.004868029167094612</v>
      </c>
      <c r="CM126">
        <f t="shared" si="98"/>
        <v>4</v>
      </c>
      <c r="CN126">
        <v>103.589996</v>
      </c>
      <c r="CO126">
        <v>105.239998</v>
      </c>
      <c r="CP126" s="8">
        <f t="shared" si="74"/>
        <v>1.0159281983175286</v>
      </c>
      <c r="CQ126" s="8">
        <f t="shared" si="75"/>
        <v>1.0138044314626675</v>
      </c>
      <c r="CR126" s="8">
        <f t="shared" si="76"/>
        <v>0.9500917250735293</v>
      </c>
      <c r="CS126" s="2">
        <f t="shared" si="93"/>
        <v>0.03411492472809407</v>
      </c>
      <c r="CT126" s="2">
        <f t="shared" si="94"/>
        <v>0.03322809343188626</v>
      </c>
      <c r="CU126" s="8">
        <f t="shared" si="84"/>
        <v>1.492300702637833</v>
      </c>
      <c r="CV126" s="8">
        <f t="shared" si="85"/>
        <v>0.85</v>
      </c>
      <c r="CW126">
        <f t="shared" si="86"/>
        <v>4</v>
      </c>
      <c r="CX126">
        <f t="shared" si="87"/>
        <v>1</v>
      </c>
      <c r="CY126" s="2">
        <f t="shared" si="88"/>
        <v>1.3653359392304028</v>
      </c>
      <c r="CZ126">
        <f t="shared" si="89"/>
        <v>0.908</v>
      </c>
      <c r="DA126">
        <f t="shared" si="90"/>
        <v>4</v>
      </c>
      <c r="DB126" s="3" t="str">
        <f t="shared" si="91"/>
        <v>7_1976</v>
      </c>
      <c r="DC126">
        <f t="shared" si="92"/>
        <v>1</v>
      </c>
    </row>
    <row r="127" spans="5:107" ht="18">
      <c r="E127" t="str">
        <f t="shared" si="39"/>
        <v>12_1976</v>
      </c>
      <c r="F127" s="3">
        <v>28095</v>
      </c>
      <c r="G127">
        <v>105.019997</v>
      </c>
      <c r="H127" s="4">
        <v>0</v>
      </c>
      <c r="I127">
        <f t="shared" si="60"/>
        <v>0.9979095305570037</v>
      </c>
      <c r="J127">
        <f t="shared" si="61"/>
        <v>1.0254273625125294</v>
      </c>
      <c r="X127" s="3">
        <v>28034</v>
      </c>
      <c r="Y127">
        <v>6008.504</v>
      </c>
      <c r="Z127" s="2">
        <f t="shared" si="43"/>
        <v>0.043148126414503496</v>
      </c>
      <c r="AA127" s="2">
        <f t="shared" si="44"/>
        <v>0.029310617591447485</v>
      </c>
      <c r="AB127">
        <v>375.689</v>
      </c>
      <c r="AC127">
        <v>300.292</v>
      </c>
      <c r="AD127">
        <v>-6.603</v>
      </c>
      <c r="AE127">
        <f t="shared" si="40"/>
        <v>-75.39700000000005</v>
      </c>
      <c r="AF127">
        <f t="shared" si="41"/>
        <v>675.981</v>
      </c>
      <c r="AG127" t="s">
        <v>92</v>
      </c>
      <c r="AH127" t="str">
        <f t="shared" si="42"/>
        <v>10_1976</v>
      </c>
      <c r="AI127" s="2">
        <f t="shared" si="51"/>
        <v>-0.006438180761215939</v>
      </c>
      <c r="AJ127">
        <f t="shared" si="54"/>
        <v>0</v>
      </c>
      <c r="AK127">
        <f t="shared" si="55"/>
        <v>-2</v>
      </c>
      <c r="AL127" s="6">
        <f t="shared" si="52"/>
        <v>28034</v>
      </c>
      <c r="AM127">
        <f t="shared" si="53"/>
        <v>-2</v>
      </c>
      <c r="AN127" t="str">
        <f t="shared" si="45"/>
        <v>10_1976</v>
      </c>
      <c r="AO127">
        <v>1.0311948964927953</v>
      </c>
      <c r="AP127">
        <v>1176.8</v>
      </c>
      <c r="AQ127">
        <v>31.332</v>
      </c>
      <c r="AR127">
        <v>57.9</v>
      </c>
      <c r="AS127" s="2">
        <f t="shared" si="96"/>
        <v>0.9527199045024826</v>
      </c>
      <c r="AT127" s="2">
        <f t="shared" si="96"/>
        <v>1.1092468658686019</v>
      </c>
      <c r="AU127" s="2">
        <f t="shared" si="96"/>
        <v>1.061489988820002</v>
      </c>
      <c r="AV127" s="2">
        <f t="shared" si="95"/>
        <v>1.0546448087431695</v>
      </c>
      <c r="AW127" s="2">
        <f t="shared" si="99"/>
        <v>-0.03256229350891249</v>
      </c>
      <c r="AX127" s="2">
        <f t="shared" si="99"/>
        <v>0.0036496356320179224</v>
      </c>
      <c r="AY127" s="2">
        <f t="shared" si="99"/>
        <v>0.0028200245441019067</v>
      </c>
      <c r="AZ127" s="2">
        <f t="shared" si="97"/>
        <v>-0.0009107468123861207</v>
      </c>
      <c r="BB127" s="2" t="str">
        <f t="shared" si="62"/>
        <v>10_1976</v>
      </c>
      <c r="BC127" s="2">
        <f t="shared" si="63"/>
        <v>-0.006438180761215939</v>
      </c>
      <c r="BD127" s="2">
        <f t="shared" si="64"/>
        <v>0.0028200245441019067</v>
      </c>
      <c r="BE127">
        <f t="shared" si="65"/>
        <v>0.01760813959702956</v>
      </c>
      <c r="BF127" s="2">
        <f t="shared" si="66"/>
        <v>-0.007076061210769424</v>
      </c>
      <c r="BG127">
        <f t="shared" si="67"/>
        <v>3</v>
      </c>
      <c r="BH127">
        <f t="shared" si="68"/>
        <v>4</v>
      </c>
      <c r="BI127">
        <f t="shared" si="69"/>
        <v>105.239998</v>
      </c>
      <c r="BJ127" s="8">
        <f t="shared" si="70"/>
        <v>0.9979095305570037</v>
      </c>
      <c r="BK127" s="8">
        <f t="shared" si="71"/>
        <v>0.9351957418319222</v>
      </c>
      <c r="BL127" s="8">
        <f t="shared" si="73"/>
        <v>0.9547700960617653</v>
      </c>
      <c r="BM127" t="str">
        <f>"9"&amp;RIGHT(BB126,5)</f>
        <v>9_1976</v>
      </c>
      <c r="BN127">
        <f t="shared" si="72"/>
        <v>4</v>
      </c>
      <c r="BP127">
        <f t="shared" si="77"/>
        <v>1</v>
      </c>
      <c r="BQ127" s="8">
        <f t="shared" si="81"/>
        <v>0.231</v>
      </c>
      <c r="BR127">
        <f t="shared" si="78"/>
        <v>1</v>
      </c>
      <c r="BS127" s="8">
        <f t="shared" si="82"/>
        <v>0.15300000000000002</v>
      </c>
      <c r="BT127">
        <f t="shared" si="79"/>
        <v>1</v>
      </c>
      <c r="BU127" s="8">
        <f t="shared" si="83"/>
        <v>0.073</v>
      </c>
      <c r="BV127" s="8">
        <f t="shared" si="80"/>
        <v>0.384</v>
      </c>
      <c r="BY127">
        <f t="shared" si="46"/>
        <v>1976</v>
      </c>
      <c r="BZ127">
        <f t="shared" si="56"/>
        <v>1976</v>
      </c>
      <c r="CA127">
        <f t="shared" si="57"/>
        <v>10</v>
      </c>
      <c r="CB127">
        <f t="shared" si="58"/>
        <v>9</v>
      </c>
      <c r="CC127">
        <f t="shared" si="59"/>
        <v>12</v>
      </c>
      <c r="CD127" t="str">
        <f t="shared" si="47"/>
        <v>9_1976</v>
      </c>
      <c r="CE127" t="str">
        <f t="shared" si="47"/>
        <v>12_1976</v>
      </c>
      <c r="CG127" s="3" t="str">
        <f t="shared" si="48"/>
        <v>10_1976</v>
      </c>
      <c r="CH127">
        <f t="shared" si="49"/>
        <v>0.043148126414503496</v>
      </c>
      <c r="CI127" s="2">
        <f t="shared" si="50"/>
        <v>-0.006438180761215939</v>
      </c>
      <c r="CJ127" s="2">
        <v>1.054945054945055</v>
      </c>
      <c r="CK127" s="2">
        <v>1.0503597122302157</v>
      </c>
      <c r="CL127" s="2">
        <f t="shared" si="100"/>
        <v>-0.004585342714839236</v>
      </c>
      <c r="CM127">
        <f t="shared" si="98"/>
        <v>4</v>
      </c>
      <c r="CN127">
        <v>105.239998</v>
      </c>
      <c r="CO127">
        <v>105.019997</v>
      </c>
      <c r="CP127" s="8">
        <f t="shared" si="74"/>
        <v>0.9979095305570037</v>
      </c>
      <c r="CQ127" s="8">
        <f t="shared" si="75"/>
        <v>0.9351957418319222</v>
      </c>
      <c r="CR127" s="8">
        <f t="shared" si="76"/>
        <v>0.9547700960617653</v>
      </c>
      <c r="CS127" s="2">
        <f t="shared" si="93"/>
        <v>0.03317234357023257</v>
      </c>
      <c r="CT127" s="2">
        <f t="shared" si="94"/>
        <v>0.031490793106140114</v>
      </c>
      <c r="CU127" s="8">
        <f t="shared" si="84"/>
        <v>1.3701822710235398</v>
      </c>
      <c r="CV127" s="8">
        <f t="shared" si="85"/>
        <v>0.791</v>
      </c>
      <c r="CW127">
        <f t="shared" si="86"/>
        <v>4</v>
      </c>
      <c r="CX127">
        <f t="shared" si="87"/>
        <v>1</v>
      </c>
      <c r="CY127" s="2">
        <f t="shared" si="88"/>
        <v>1.2044464469191352</v>
      </c>
      <c r="CZ127">
        <f t="shared" si="89"/>
        <v>0.75</v>
      </c>
      <c r="DA127">
        <f t="shared" si="90"/>
        <v>4</v>
      </c>
      <c r="DB127" s="3" t="str">
        <f t="shared" si="91"/>
        <v>10_1976</v>
      </c>
      <c r="DC127">
        <f t="shared" si="92"/>
        <v>1</v>
      </c>
    </row>
    <row r="128" spans="5:107" ht="18">
      <c r="E128" t="str">
        <f t="shared" si="39"/>
        <v>1_1977</v>
      </c>
      <c r="F128" s="3">
        <v>28126</v>
      </c>
      <c r="G128">
        <v>101.849998</v>
      </c>
      <c r="H128" s="4">
        <v>0</v>
      </c>
      <c r="I128">
        <f t="shared" si="60"/>
        <v>0.9677879127287706</v>
      </c>
      <c r="J128">
        <f t="shared" si="61"/>
        <v>0.9932951253007001</v>
      </c>
      <c r="X128" s="3">
        <v>28126</v>
      </c>
      <c r="Y128">
        <v>6079.494</v>
      </c>
      <c r="Z128" s="2">
        <f t="shared" si="43"/>
        <v>0.032259784362000055</v>
      </c>
      <c r="AA128" s="2">
        <f t="shared" si="44"/>
        <v>0.048103854665370926</v>
      </c>
      <c r="AB128">
        <v>393.474</v>
      </c>
      <c r="AC128">
        <v>295.46</v>
      </c>
      <c r="AD128">
        <v>-21.079</v>
      </c>
      <c r="AE128">
        <f t="shared" si="40"/>
        <v>-98.01400000000001</v>
      </c>
      <c r="AF128">
        <f t="shared" si="41"/>
        <v>688.934</v>
      </c>
      <c r="AG128" t="s">
        <v>92</v>
      </c>
      <c r="AH128" t="str">
        <f t="shared" si="42"/>
        <v>1_1977</v>
      </c>
      <c r="AI128" s="2">
        <f t="shared" si="51"/>
        <v>-0.010888342052503441</v>
      </c>
      <c r="AJ128">
        <f t="shared" si="54"/>
        <v>0</v>
      </c>
      <c r="AK128">
        <f t="shared" si="55"/>
        <v>-3</v>
      </c>
      <c r="AL128" s="6">
        <f t="shared" si="52"/>
        <v>28126</v>
      </c>
      <c r="AM128">
        <f t="shared" si="53"/>
        <v>-3</v>
      </c>
      <c r="AN128" t="str">
        <f t="shared" si="45"/>
        <v>1_1977</v>
      </c>
      <c r="AO128">
        <v>1.0667061000213098</v>
      </c>
      <c r="AP128">
        <v>1215</v>
      </c>
      <c r="AQ128">
        <v>31.838</v>
      </c>
      <c r="AR128">
        <v>58.7</v>
      </c>
      <c r="AS128" s="2">
        <f t="shared" si="96"/>
        <v>1.0689390295794052</v>
      </c>
      <c r="AT128" s="2">
        <f t="shared" si="96"/>
        <v>1.097461837232409</v>
      </c>
      <c r="AU128" s="2">
        <f t="shared" si="96"/>
        <v>1.0596418824469147</v>
      </c>
      <c r="AV128" s="2">
        <f t="shared" si="95"/>
        <v>1.0519713261648747</v>
      </c>
      <c r="AW128" s="2">
        <f t="shared" si="99"/>
        <v>0.11621912507692267</v>
      </c>
      <c r="AX128" s="2">
        <f t="shared" si="99"/>
        <v>-0.011785028636192907</v>
      </c>
      <c r="AY128" s="2">
        <f t="shared" si="99"/>
        <v>-0.0018481063730872993</v>
      </c>
      <c r="AZ128" s="2">
        <f t="shared" si="97"/>
        <v>-0.0026734825782948057</v>
      </c>
      <c r="BB128" s="2" t="str">
        <f t="shared" si="62"/>
        <v>1_1977</v>
      </c>
      <c r="BC128" s="2">
        <f t="shared" si="63"/>
        <v>-0.010888342052503441</v>
      </c>
      <c r="BD128" s="2">
        <f t="shared" si="64"/>
        <v>-0.0018481063730872993</v>
      </c>
      <c r="BE128">
        <f t="shared" si="65"/>
        <v>-0.02926408050409246</v>
      </c>
      <c r="BF128" s="2">
        <f t="shared" si="66"/>
        <v>-0.006386146646574664</v>
      </c>
      <c r="BG128">
        <f t="shared" si="67"/>
        <v>4</v>
      </c>
      <c r="BH128">
        <f t="shared" si="68"/>
        <v>3</v>
      </c>
      <c r="BI128">
        <f t="shared" si="69"/>
        <v>105.019997</v>
      </c>
      <c r="BJ128" s="8">
        <f t="shared" si="70"/>
        <v>0.9371548353786375</v>
      </c>
      <c r="BK128" s="8">
        <f t="shared" si="71"/>
        <v>0.9567701949182116</v>
      </c>
      <c r="BL128" s="8">
        <f t="shared" si="73"/>
        <v>0.9145877522735028</v>
      </c>
      <c r="BM128" t="str">
        <f>"12"&amp;RIGHT(BB127,5)</f>
        <v>12_1976</v>
      </c>
      <c r="BN128">
        <f t="shared" si="72"/>
        <v>3</v>
      </c>
      <c r="BP128">
        <f t="shared" si="77"/>
        <v>1</v>
      </c>
      <c r="BQ128" s="8">
        <f t="shared" si="81"/>
        <v>0.123</v>
      </c>
      <c r="BR128">
        <f t="shared" si="78"/>
        <v>3</v>
      </c>
      <c r="BS128" s="8">
        <f t="shared" si="82"/>
        <v>0.73</v>
      </c>
      <c r="BT128">
        <f t="shared" si="79"/>
        <v>2</v>
      </c>
      <c r="BU128" s="8">
        <f t="shared" si="83"/>
        <v>0.379</v>
      </c>
      <c r="BV128" s="8">
        <f t="shared" si="80"/>
        <v>0.853</v>
      </c>
      <c r="BY128">
        <f t="shared" si="46"/>
        <v>1976</v>
      </c>
      <c r="BZ128">
        <f t="shared" si="56"/>
        <v>1977</v>
      </c>
      <c r="CA128">
        <f t="shared" si="57"/>
        <v>1</v>
      </c>
      <c r="CB128">
        <f t="shared" si="58"/>
        <v>12</v>
      </c>
      <c r="CC128">
        <f t="shared" si="59"/>
        <v>3</v>
      </c>
      <c r="CD128" t="str">
        <f t="shared" si="47"/>
        <v>12_1976</v>
      </c>
      <c r="CE128" t="str">
        <f t="shared" si="47"/>
        <v>3_1977</v>
      </c>
      <c r="CG128" s="3" t="str">
        <f t="shared" si="48"/>
        <v>1_1977</v>
      </c>
      <c r="CH128">
        <f t="shared" si="49"/>
        <v>0.032259784362000055</v>
      </c>
      <c r="CI128" s="2">
        <f t="shared" si="50"/>
        <v>-0.010888342052503441</v>
      </c>
      <c r="CJ128" s="2">
        <v>1.0503597122302157</v>
      </c>
      <c r="CK128" s="2">
        <v>1.0642857142857143</v>
      </c>
      <c r="CL128" s="2">
        <f t="shared" si="100"/>
        <v>0.013926002055498543</v>
      </c>
      <c r="CM128">
        <f t="shared" si="98"/>
        <v>3</v>
      </c>
      <c r="CN128">
        <v>105.019997</v>
      </c>
      <c r="CO128">
        <v>98.419998</v>
      </c>
      <c r="CP128" s="8">
        <f t="shared" si="74"/>
        <v>0.9371548353786375</v>
      </c>
      <c r="CQ128" s="8">
        <f t="shared" si="75"/>
        <v>0.9567701949182116</v>
      </c>
      <c r="CR128" s="8">
        <f t="shared" si="76"/>
        <v>0.9145877522735028</v>
      </c>
      <c r="CS128" s="2">
        <f t="shared" si="93"/>
        <v>0.03197881826402241</v>
      </c>
      <c r="CT128" s="2">
        <f t="shared" si="94"/>
        <v>0.0323509325712068</v>
      </c>
      <c r="CU128" s="8">
        <f t="shared" si="84"/>
        <v>0.997182516794342</v>
      </c>
      <c r="CV128" s="8">
        <f t="shared" si="85"/>
        <v>0.504</v>
      </c>
      <c r="CW128">
        <f t="shared" si="86"/>
        <v>3</v>
      </c>
      <c r="CX128">
        <f t="shared" si="87"/>
        <v>0</v>
      </c>
      <c r="CY128" s="2">
        <f t="shared" si="88"/>
        <v>1.3365696499950162</v>
      </c>
      <c r="CZ128">
        <f t="shared" si="89"/>
        <v>0.866</v>
      </c>
      <c r="DA128">
        <f t="shared" si="90"/>
        <v>4</v>
      </c>
      <c r="DB128" s="3" t="str">
        <f t="shared" si="91"/>
        <v>1_1977</v>
      </c>
      <c r="DC128">
        <f t="shared" si="92"/>
        <v>1</v>
      </c>
    </row>
    <row r="129" spans="5:107" ht="18">
      <c r="E129" t="str">
        <f t="shared" si="39"/>
        <v>2_1977</v>
      </c>
      <c r="F129" s="3">
        <v>28157</v>
      </c>
      <c r="G129">
        <v>100.879997</v>
      </c>
      <c r="H129" s="4">
        <v>0</v>
      </c>
      <c r="I129">
        <f t="shared" si="60"/>
        <v>0.9585708753054138</v>
      </c>
      <c r="J129">
        <f t="shared" si="61"/>
        <v>0.9822704909788512</v>
      </c>
      <c r="X129" s="3">
        <v>28216</v>
      </c>
      <c r="Y129">
        <v>6197.686</v>
      </c>
      <c r="Z129" s="2">
        <f t="shared" si="43"/>
        <v>0.04466339250302265</v>
      </c>
      <c r="AA129" s="2">
        <f t="shared" si="44"/>
        <v>0.08006163720281867</v>
      </c>
      <c r="AB129">
        <v>397.102</v>
      </c>
      <c r="AC129">
        <v>303.422</v>
      </c>
      <c r="AD129">
        <v>-21.136</v>
      </c>
      <c r="AE129">
        <f t="shared" si="40"/>
        <v>-93.67999999999995</v>
      </c>
      <c r="AF129">
        <f t="shared" si="41"/>
        <v>700.524</v>
      </c>
      <c r="AG129" t="s">
        <v>92</v>
      </c>
      <c r="AH129" t="str">
        <f t="shared" si="42"/>
        <v>4_1977</v>
      </c>
      <c r="AI129" s="2">
        <f t="shared" si="51"/>
        <v>0.012403608141022593</v>
      </c>
      <c r="AJ129">
        <f t="shared" si="54"/>
        <v>1</v>
      </c>
      <c r="AK129">
        <f t="shared" si="55"/>
        <v>0</v>
      </c>
      <c r="AL129" s="6">
        <f t="shared" si="52"/>
        <v>28216</v>
      </c>
      <c r="AM129">
        <f t="shared" si="53"/>
        <v>1</v>
      </c>
      <c r="AN129" t="str">
        <f t="shared" si="45"/>
        <v>4_1977</v>
      </c>
      <c r="AO129">
        <v>1.0698964804141184</v>
      </c>
      <c r="AP129">
        <v>1247.3</v>
      </c>
      <c r="AQ129">
        <v>32.329</v>
      </c>
      <c r="AR129">
        <v>60</v>
      </c>
      <c r="AS129" s="2">
        <f t="shared" si="96"/>
        <v>1.0027191202434014</v>
      </c>
      <c r="AT129" s="2">
        <f t="shared" si="96"/>
        <v>1.1083170428292162</v>
      </c>
      <c r="AU129" s="2">
        <f t="shared" si="96"/>
        <v>1.0640139547130067</v>
      </c>
      <c r="AV129" s="2">
        <f t="shared" si="95"/>
        <v>1.0695187165775402</v>
      </c>
      <c r="AW129" s="2">
        <f t="shared" si="99"/>
        <v>-0.06621990933600386</v>
      </c>
      <c r="AX129" s="2">
        <f t="shared" si="99"/>
        <v>0.010855205596807194</v>
      </c>
      <c r="AY129" s="2">
        <f t="shared" si="99"/>
        <v>0.004372072266092042</v>
      </c>
      <c r="AZ129" s="2">
        <f t="shared" si="97"/>
        <v>0.01754739041266551</v>
      </c>
      <c r="BB129" s="2" t="str">
        <f t="shared" si="62"/>
        <v>4_1977</v>
      </c>
      <c r="BC129" s="2">
        <f t="shared" si="63"/>
        <v>0.012403608141022593</v>
      </c>
      <c r="BD129" s="2">
        <f t="shared" si="64"/>
        <v>0.004372072266092042</v>
      </c>
      <c r="BE129">
        <f t="shared" si="65"/>
        <v>-0.01706233139547053</v>
      </c>
      <c r="BF129" s="2">
        <f t="shared" si="66"/>
        <v>0.004267172249890594</v>
      </c>
      <c r="BG129">
        <f t="shared" si="67"/>
        <v>2</v>
      </c>
      <c r="BH129">
        <f t="shared" si="68"/>
        <v>2</v>
      </c>
      <c r="BI129">
        <f t="shared" si="69"/>
        <v>98.419998</v>
      </c>
      <c r="BJ129" s="8">
        <f t="shared" si="70"/>
        <v>1.0209307563692491</v>
      </c>
      <c r="BK129" s="8">
        <f t="shared" si="71"/>
        <v>0.9759195788644499</v>
      </c>
      <c r="BL129" s="8">
        <f t="shared" si="73"/>
        <v>0.9422881516417019</v>
      </c>
      <c r="BM129" t="str">
        <f>"3"&amp;RIGHT(BB128,5)</f>
        <v>3_1977</v>
      </c>
      <c r="BN129">
        <f t="shared" si="72"/>
        <v>2</v>
      </c>
      <c r="BP129">
        <f t="shared" si="77"/>
        <v>4</v>
      </c>
      <c r="BQ129" s="8">
        <f t="shared" si="81"/>
        <v>0.871</v>
      </c>
      <c r="BR129">
        <f t="shared" si="78"/>
        <v>1</v>
      </c>
      <c r="BS129" s="8">
        <f t="shared" si="82"/>
        <v>0.07899999999999996</v>
      </c>
      <c r="BT129">
        <f t="shared" si="79"/>
        <v>2</v>
      </c>
      <c r="BU129" s="8">
        <f t="shared" si="83"/>
        <v>0.423</v>
      </c>
      <c r="BV129" s="8">
        <f t="shared" si="80"/>
        <v>0.95</v>
      </c>
      <c r="BY129">
        <f t="shared" si="46"/>
        <v>1977</v>
      </c>
      <c r="BZ129">
        <f t="shared" si="56"/>
        <v>1977</v>
      </c>
      <c r="CA129">
        <f t="shared" si="57"/>
        <v>4</v>
      </c>
      <c r="CB129">
        <f t="shared" si="58"/>
        <v>3</v>
      </c>
      <c r="CC129">
        <f t="shared" si="59"/>
        <v>6</v>
      </c>
      <c r="CD129" t="str">
        <f t="shared" si="47"/>
        <v>3_1977</v>
      </c>
      <c r="CE129" t="str">
        <f t="shared" si="47"/>
        <v>6_1977</v>
      </c>
      <c r="CG129" s="3" t="str">
        <f t="shared" si="48"/>
        <v>4_1977</v>
      </c>
      <c r="CH129">
        <f t="shared" si="49"/>
        <v>0.04466339250302265</v>
      </c>
      <c r="CI129" s="2">
        <f t="shared" si="50"/>
        <v>0.012403608141022593</v>
      </c>
      <c r="CJ129" s="2">
        <v>1.0642857142857143</v>
      </c>
      <c r="CK129" s="2">
        <v>1.0670194003527336</v>
      </c>
      <c r="CL129" s="2">
        <f t="shared" si="100"/>
        <v>0.002733686067019292</v>
      </c>
      <c r="CM129">
        <f t="shared" si="98"/>
        <v>2</v>
      </c>
      <c r="CN129">
        <v>98.419998</v>
      </c>
      <c r="CO129">
        <v>100.480003</v>
      </c>
      <c r="CP129" s="8">
        <f t="shared" si="74"/>
        <v>1.0209307563692491</v>
      </c>
      <c r="CQ129" s="8">
        <f t="shared" si="75"/>
        <v>0.9759195788644499</v>
      </c>
      <c r="CR129" s="8">
        <f t="shared" si="76"/>
        <v>0.9422881516417019</v>
      </c>
      <c r="CS129" s="2">
        <f t="shared" si="93"/>
        <v>0.031291582926865326</v>
      </c>
      <c r="CT129" s="2">
        <f t="shared" si="94"/>
        <v>0.03346865842133795</v>
      </c>
      <c r="CU129" s="8">
        <f t="shared" si="84"/>
        <v>1.3344840997435228</v>
      </c>
      <c r="CV129" s="8">
        <f t="shared" si="85"/>
        <v>0.75</v>
      </c>
      <c r="CW129">
        <f t="shared" si="86"/>
        <v>4</v>
      </c>
      <c r="CX129">
        <f t="shared" si="87"/>
        <v>1</v>
      </c>
      <c r="CY129" s="2">
        <f t="shared" si="88"/>
        <v>0.6293963150577118</v>
      </c>
      <c r="CZ129">
        <f t="shared" si="89"/>
        <v>0.145</v>
      </c>
      <c r="DA129">
        <f t="shared" si="90"/>
        <v>1</v>
      </c>
      <c r="DB129" s="3" t="str">
        <f t="shared" si="91"/>
        <v>4_1977</v>
      </c>
      <c r="DC129">
        <f t="shared" si="92"/>
        <v>1</v>
      </c>
    </row>
    <row r="130" spans="5:107" ht="18">
      <c r="E130" t="str">
        <f t="shared" si="39"/>
        <v>3_1977</v>
      </c>
      <c r="F130" s="3">
        <v>28185</v>
      </c>
      <c r="G130">
        <v>98.419998</v>
      </c>
      <c r="H130" s="4">
        <v>0</v>
      </c>
      <c r="I130">
        <f t="shared" si="60"/>
        <v>0.9351957418319222</v>
      </c>
      <c r="J130">
        <f t="shared" si="61"/>
        <v>0.9612970865264776</v>
      </c>
      <c r="X130" s="3">
        <v>28307</v>
      </c>
      <c r="Y130">
        <v>6309.514</v>
      </c>
      <c r="Z130" s="2">
        <f t="shared" si="43"/>
        <v>0.0577089198887224</v>
      </c>
      <c r="AA130" s="2">
        <f t="shared" si="44"/>
        <v>0.07415104674432715</v>
      </c>
      <c r="AB130">
        <v>391.568</v>
      </c>
      <c r="AC130">
        <v>305.776</v>
      </c>
      <c r="AD130">
        <v>-20.579</v>
      </c>
      <c r="AE130">
        <f t="shared" si="40"/>
        <v>-85.79199999999997</v>
      </c>
      <c r="AF130">
        <f t="shared" si="41"/>
        <v>697.344</v>
      </c>
      <c r="AG130" t="s">
        <v>92</v>
      </c>
      <c r="AH130" t="str">
        <f t="shared" si="42"/>
        <v>7_1977</v>
      </c>
      <c r="AI130" s="2">
        <f t="shared" si="51"/>
        <v>0.013045527385699751</v>
      </c>
      <c r="AJ130">
        <f t="shared" si="54"/>
        <v>2</v>
      </c>
      <c r="AK130">
        <f t="shared" si="55"/>
        <v>0</v>
      </c>
      <c r="AL130" s="6">
        <f t="shared" si="52"/>
        <v>28307</v>
      </c>
      <c r="AM130">
        <f t="shared" si="53"/>
        <v>2</v>
      </c>
      <c r="AN130" t="str">
        <f t="shared" si="45"/>
        <v>7_1977</v>
      </c>
      <c r="AO130">
        <v>1.0258448473542043</v>
      </c>
      <c r="AP130">
        <v>1280.5</v>
      </c>
      <c r="AQ130">
        <v>32.89</v>
      </c>
      <c r="AR130">
        <v>60.8</v>
      </c>
      <c r="AS130" s="2">
        <f t="shared" si="96"/>
        <v>0.9738059112417765</v>
      </c>
      <c r="AT130" s="2">
        <f t="shared" si="96"/>
        <v>1.113865692414753</v>
      </c>
      <c r="AU130" s="2">
        <f t="shared" si="96"/>
        <v>1.0671641791044777</v>
      </c>
      <c r="AV130" s="2">
        <f t="shared" si="95"/>
        <v>1.0666666666666667</v>
      </c>
      <c r="AW130" s="2">
        <f t="shared" si="99"/>
        <v>-0.028913209001624862</v>
      </c>
      <c r="AX130" s="2">
        <f t="shared" si="99"/>
        <v>0.005548649585536802</v>
      </c>
      <c r="AY130" s="2">
        <f t="shared" si="99"/>
        <v>0.003150224391470946</v>
      </c>
      <c r="AZ130" s="2">
        <f t="shared" si="97"/>
        <v>-0.002852049910873511</v>
      </c>
      <c r="BB130" s="2" t="str">
        <f t="shared" si="62"/>
        <v>7_1977</v>
      </c>
      <c r="BC130" s="2">
        <f t="shared" si="63"/>
        <v>0.013045527385699751</v>
      </c>
      <c r="BD130" s="2">
        <f t="shared" si="64"/>
        <v>0.003150224391470946</v>
      </c>
      <c r="BE130">
        <f t="shared" si="65"/>
        <v>0.008122612713002964</v>
      </c>
      <c r="BF130" s="2">
        <f t="shared" si="66"/>
        <v>0.008494214828577595</v>
      </c>
      <c r="BG130">
        <f t="shared" si="67"/>
        <v>2</v>
      </c>
      <c r="BH130">
        <f t="shared" si="68"/>
        <v>1</v>
      </c>
      <c r="BI130">
        <f t="shared" si="69"/>
        <v>100.480003</v>
      </c>
      <c r="BJ130" s="8">
        <f t="shared" si="70"/>
        <v>0.9559116255201545</v>
      </c>
      <c r="BK130" s="8">
        <f t="shared" si="71"/>
        <v>0.9229696977616532</v>
      </c>
      <c r="BL130" s="8">
        <f t="shared" si="73"/>
        <v>0.8936106520617839</v>
      </c>
      <c r="BM130" t="str">
        <f>"6"&amp;RIGHT(BB129,5)</f>
        <v>6_1977</v>
      </c>
      <c r="BN130">
        <f t="shared" si="72"/>
        <v>1</v>
      </c>
      <c r="BP130">
        <f t="shared" si="77"/>
        <v>4</v>
      </c>
      <c r="BQ130" s="8">
        <f t="shared" si="81"/>
        <v>0.891</v>
      </c>
      <c r="BR130">
        <f t="shared" si="78"/>
        <v>1</v>
      </c>
      <c r="BS130" s="8">
        <f t="shared" si="82"/>
        <v>0.134</v>
      </c>
      <c r="BT130">
        <f t="shared" si="79"/>
        <v>3</v>
      </c>
      <c r="BU130" s="8">
        <f t="shared" si="83"/>
        <v>0.541</v>
      </c>
      <c r="BV130" s="8">
        <f t="shared" si="80"/>
        <v>1.025</v>
      </c>
      <c r="BY130">
        <f t="shared" si="46"/>
        <v>1977</v>
      </c>
      <c r="BZ130">
        <f t="shared" si="56"/>
        <v>1977</v>
      </c>
      <c r="CA130">
        <f t="shared" si="57"/>
        <v>7</v>
      </c>
      <c r="CB130">
        <f t="shared" si="58"/>
        <v>6</v>
      </c>
      <c r="CC130">
        <f t="shared" si="59"/>
        <v>9</v>
      </c>
      <c r="CD130" t="str">
        <f t="shared" si="47"/>
        <v>6_1977</v>
      </c>
      <c r="CE130" t="str">
        <f t="shared" si="47"/>
        <v>9_1977</v>
      </c>
      <c r="CG130" s="3" t="str">
        <f t="shared" si="48"/>
        <v>7_1977</v>
      </c>
      <c r="CH130">
        <f t="shared" si="49"/>
        <v>0.0577089198887224</v>
      </c>
      <c r="CI130" s="2">
        <f t="shared" si="50"/>
        <v>0.013045527385699751</v>
      </c>
      <c r="CJ130" s="2">
        <v>1.0670194003527336</v>
      </c>
      <c r="CK130" s="2">
        <v>1.064236111111111</v>
      </c>
      <c r="CL130" s="2">
        <f t="shared" si="100"/>
        <v>-0.002783289241622633</v>
      </c>
      <c r="CM130">
        <f t="shared" si="98"/>
        <v>1</v>
      </c>
      <c r="CN130">
        <v>100.480003</v>
      </c>
      <c r="CO130">
        <v>96.050003</v>
      </c>
      <c r="CP130" s="8">
        <f t="shared" si="74"/>
        <v>0.9559116255201545</v>
      </c>
      <c r="CQ130" s="8">
        <f t="shared" si="75"/>
        <v>0.9229696977616532</v>
      </c>
      <c r="CR130" s="8">
        <f t="shared" si="76"/>
        <v>0.8936106520617839</v>
      </c>
      <c r="CS130" s="2">
        <f t="shared" si="93"/>
        <v>0.03122976369123229</v>
      </c>
      <c r="CT130" s="2">
        <f t="shared" si="94"/>
        <v>0.034472892237811914</v>
      </c>
      <c r="CU130" s="8">
        <f t="shared" si="84"/>
        <v>1.674037660971882</v>
      </c>
      <c r="CV130" s="8">
        <f t="shared" si="85"/>
        <v>0.895</v>
      </c>
      <c r="CW130">
        <f t="shared" si="86"/>
        <v>4</v>
      </c>
      <c r="CX130">
        <f t="shared" si="87"/>
        <v>1</v>
      </c>
      <c r="CY130" s="2">
        <f t="shared" si="88"/>
        <v>0.6215714279003651</v>
      </c>
      <c r="CZ130">
        <f t="shared" si="89"/>
        <v>0.137</v>
      </c>
      <c r="DA130">
        <f t="shared" si="90"/>
        <v>1</v>
      </c>
      <c r="DB130" s="3" t="str">
        <f t="shared" si="91"/>
        <v>7_1977</v>
      </c>
      <c r="DC130">
        <f t="shared" si="92"/>
        <v>1</v>
      </c>
    </row>
    <row r="131" spans="5:107" ht="18">
      <c r="E131" t="str">
        <f t="shared" si="39"/>
        <v>4_1977</v>
      </c>
      <c r="F131" s="3">
        <v>28216</v>
      </c>
      <c r="G131">
        <v>100.110001</v>
      </c>
      <c r="H131" s="4">
        <v>0</v>
      </c>
      <c r="I131">
        <f t="shared" si="60"/>
        <v>0.9512543035206062</v>
      </c>
      <c r="J131">
        <f t="shared" si="61"/>
        <v>0.9786402289779587</v>
      </c>
      <c r="X131" s="3">
        <v>28399</v>
      </c>
      <c r="Y131">
        <v>6309.652</v>
      </c>
      <c r="Z131" s="2">
        <f t="shared" si="43"/>
        <v>0.05012029616689939</v>
      </c>
      <c r="AA131" s="2">
        <f t="shared" si="44"/>
        <v>8.748979874839691E-05</v>
      </c>
      <c r="AB131">
        <v>397.125</v>
      </c>
      <c r="AC131">
        <v>295.973</v>
      </c>
      <c r="AD131">
        <v>-29.582</v>
      </c>
      <c r="AE131">
        <f t="shared" si="40"/>
        <v>-101.15199999999999</v>
      </c>
      <c r="AF131">
        <f t="shared" si="41"/>
        <v>693.098</v>
      </c>
      <c r="AG131" t="s">
        <v>92</v>
      </c>
      <c r="AH131" t="str">
        <f t="shared" si="42"/>
        <v>10_1977</v>
      </c>
      <c r="AI131" s="2">
        <f t="shared" si="51"/>
        <v>-0.007588623721823007</v>
      </c>
      <c r="AJ131">
        <f t="shared" si="54"/>
        <v>0</v>
      </c>
      <c r="AK131">
        <f t="shared" si="55"/>
        <v>-1</v>
      </c>
      <c r="AL131" s="6">
        <f t="shared" si="52"/>
        <v>28399</v>
      </c>
      <c r="AM131">
        <f t="shared" si="53"/>
        <v>-1</v>
      </c>
      <c r="AN131" t="str">
        <f t="shared" si="45"/>
        <v>10_1977</v>
      </c>
      <c r="AO131">
        <v>0.9997080983746387</v>
      </c>
      <c r="AP131">
        <v>1311.4</v>
      </c>
      <c r="AQ131">
        <v>33.351</v>
      </c>
      <c r="AR131">
        <v>61.6</v>
      </c>
      <c r="AS131" s="2">
        <f t="shared" si="96"/>
        <v>0.9694657157194566</v>
      </c>
      <c r="AT131" s="2">
        <f t="shared" si="96"/>
        <v>1.1143779741672333</v>
      </c>
      <c r="AU131" s="2">
        <f t="shared" si="96"/>
        <v>1.0644389122941402</v>
      </c>
      <c r="AV131" s="2">
        <f t="shared" si="95"/>
        <v>1.063903281519862</v>
      </c>
      <c r="AW131" s="2">
        <f t="shared" si="99"/>
        <v>-0.004340195522319901</v>
      </c>
      <c r="AX131" s="2">
        <f t="shared" si="99"/>
        <v>0.0005122817524803036</v>
      </c>
      <c r="AY131" s="2">
        <f t="shared" si="99"/>
        <v>-0.0027252668103374678</v>
      </c>
      <c r="AZ131" s="2">
        <f t="shared" si="97"/>
        <v>-0.002763385146804742</v>
      </c>
      <c r="BB131" s="2" t="str">
        <f t="shared" si="62"/>
        <v>10_1977</v>
      </c>
      <c r="BC131" s="2">
        <f t="shared" si="63"/>
        <v>-0.007588623721823007</v>
      </c>
      <c r="BD131" s="2">
        <f t="shared" si="64"/>
        <v>-0.0027252668103374678</v>
      </c>
      <c r="BE131">
        <f t="shared" si="65"/>
        <v>0.006972169752395896</v>
      </c>
      <c r="BF131" s="2">
        <f t="shared" si="66"/>
        <v>0.002948923474138221</v>
      </c>
      <c r="BG131">
        <f t="shared" si="67"/>
        <v>4</v>
      </c>
      <c r="BH131">
        <f t="shared" si="68"/>
        <v>3</v>
      </c>
      <c r="BI131">
        <f t="shared" si="69"/>
        <v>96.050003</v>
      </c>
      <c r="BJ131" s="8">
        <f t="shared" si="70"/>
        <v>0.9655387309045685</v>
      </c>
      <c r="BK131" s="8">
        <f t="shared" si="71"/>
        <v>0.9348255928737451</v>
      </c>
      <c r="BL131" s="8">
        <f t="shared" si="73"/>
        <v>0.9819885169602752</v>
      </c>
      <c r="BM131" t="str">
        <f>"9"&amp;RIGHT(BB130,5)</f>
        <v>9_1977</v>
      </c>
      <c r="BN131">
        <f t="shared" si="72"/>
        <v>3</v>
      </c>
      <c r="BP131">
        <f t="shared" si="77"/>
        <v>1</v>
      </c>
      <c r="BQ131" s="8">
        <f t="shared" si="81"/>
        <v>0.206</v>
      </c>
      <c r="BR131">
        <f t="shared" si="78"/>
        <v>4</v>
      </c>
      <c r="BS131" s="8">
        <f t="shared" si="82"/>
        <v>0.8180000000000001</v>
      </c>
      <c r="BT131">
        <f t="shared" si="79"/>
        <v>3</v>
      </c>
      <c r="BU131" s="8">
        <f t="shared" si="83"/>
        <v>0.536</v>
      </c>
      <c r="BV131" s="8">
        <f t="shared" si="80"/>
        <v>1.024</v>
      </c>
      <c r="BY131">
        <f t="shared" si="46"/>
        <v>1977</v>
      </c>
      <c r="BZ131">
        <f t="shared" si="56"/>
        <v>1977</v>
      </c>
      <c r="CA131">
        <f t="shared" si="57"/>
        <v>10</v>
      </c>
      <c r="CB131">
        <f t="shared" si="58"/>
        <v>9</v>
      </c>
      <c r="CC131">
        <f t="shared" si="59"/>
        <v>12</v>
      </c>
      <c r="CD131" t="str">
        <f t="shared" si="47"/>
        <v>9_1977</v>
      </c>
      <c r="CE131" t="str">
        <f t="shared" si="47"/>
        <v>12_1977</v>
      </c>
      <c r="CG131" s="3" t="str">
        <f t="shared" si="48"/>
        <v>10_1977</v>
      </c>
      <c r="CH131">
        <f t="shared" si="49"/>
        <v>0.05012029616689939</v>
      </c>
      <c r="CI131" s="2">
        <f t="shared" si="50"/>
        <v>-0.007588623721823007</v>
      </c>
      <c r="CJ131" s="2">
        <v>1.064236111111111</v>
      </c>
      <c r="CK131" s="2">
        <v>1.066780821917808</v>
      </c>
      <c r="CL131" s="2">
        <f t="shared" si="100"/>
        <v>0.002544710806697159</v>
      </c>
      <c r="CM131">
        <f t="shared" si="98"/>
        <v>3</v>
      </c>
      <c r="CN131">
        <v>96.050003</v>
      </c>
      <c r="CO131">
        <v>92.739998</v>
      </c>
      <c r="CP131" s="8">
        <f t="shared" si="74"/>
        <v>0.9655387309045685</v>
      </c>
      <c r="CQ131" s="8">
        <f t="shared" si="75"/>
        <v>0.9348255928737451</v>
      </c>
      <c r="CR131" s="8">
        <f t="shared" si="76"/>
        <v>0.9819885169602752</v>
      </c>
      <c r="CS131" s="2">
        <f t="shared" si="93"/>
        <v>0.031344997080349775</v>
      </c>
      <c r="CT131" s="2">
        <f t="shared" si="94"/>
        <v>0.03356347210559507</v>
      </c>
      <c r="CU131" s="8">
        <f t="shared" si="84"/>
        <v>1.4932989057036288</v>
      </c>
      <c r="CV131" s="8">
        <f t="shared" si="85"/>
        <v>0.854</v>
      </c>
      <c r="CW131">
        <f t="shared" si="86"/>
        <v>4</v>
      </c>
      <c r="CX131">
        <f t="shared" si="87"/>
        <v>1</v>
      </c>
      <c r="CY131" s="2">
        <f t="shared" si="88"/>
        <v>1.2260976962677819</v>
      </c>
      <c r="CZ131">
        <f t="shared" si="89"/>
        <v>0.779</v>
      </c>
      <c r="DA131">
        <f t="shared" si="90"/>
        <v>4</v>
      </c>
      <c r="DB131" s="3" t="str">
        <f t="shared" si="91"/>
        <v>10_1977</v>
      </c>
      <c r="DC131">
        <f t="shared" si="92"/>
        <v>1</v>
      </c>
    </row>
    <row r="132" spans="5:107" ht="18">
      <c r="E132" t="str">
        <f t="shared" si="39"/>
        <v>5_1977</v>
      </c>
      <c r="F132" s="3">
        <v>28246</v>
      </c>
      <c r="G132">
        <v>96.739998</v>
      </c>
      <c r="H132" s="4">
        <v>0</v>
      </c>
      <c r="I132">
        <f t="shared" si="60"/>
        <v>0.9192322295559147</v>
      </c>
      <c r="J132">
        <f t="shared" si="61"/>
        <v>0.9483151486961663</v>
      </c>
      <c r="X132" s="3">
        <v>28491</v>
      </c>
      <c r="Y132">
        <v>6329.791</v>
      </c>
      <c r="Z132" s="2">
        <f t="shared" si="43"/>
        <v>0.041170696113854266</v>
      </c>
      <c r="AA132" s="2">
        <f t="shared" si="44"/>
        <v>0.012828361446133085</v>
      </c>
      <c r="AB132">
        <v>423.771</v>
      </c>
      <c r="AC132">
        <v>302.96</v>
      </c>
      <c r="AD132">
        <v>-38.681</v>
      </c>
      <c r="AE132">
        <f t="shared" si="40"/>
        <v>-120.81100000000004</v>
      </c>
      <c r="AF132">
        <f t="shared" si="41"/>
        <v>726.731</v>
      </c>
      <c r="AG132" t="s">
        <v>92</v>
      </c>
      <c r="AH132" t="str">
        <f t="shared" si="42"/>
        <v>1_1978</v>
      </c>
      <c r="AI132" s="2">
        <f t="shared" si="51"/>
        <v>-0.008949600053045126</v>
      </c>
      <c r="AJ132">
        <f t="shared" si="54"/>
        <v>0</v>
      </c>
      <c r="AK132">
        <f t="shared" si="55"/>
        <v>-2</v>
      </c>
      <c r="AL132" s="6">
        <f t="shared" si="52"/>
        <v>28491</v>
      </c>
      <c r="AM132">
        <f t="shared" si="53"/>
        <v>-2</v>
      </c>
      <c r="AN132" t="str">
        <f t="shared" si="45"/>
        <v>1_1978</v>
      </c>
      <c r="AO132">
        <v>0.9575215625384623</v>
      </c>
      <c r="AP132">
        <v>1329.5</v>
      </c>
      <c r="AQ132">
        <v>33.899</v>
      </c>
      <c r="AR132">
        <v>62.7</v>
      </c>
      <c r="AS132" s="2">
        <f t="shared" si="96"/>
        <v>0.8976432801118637</v>
      </c>
      <c r="AT132" s="2">
        <f t="shared" si="96"/>
        <v>1.094238683127572</v>
      </c>
      <c r="AU132" s="2">
        <f t="shared" si="96"/>
        <v>1.0647339657013632</v>
      </c>
      <c r="AV132" s="2">
        <f t="shared" si="95"/>
        <v>1.0681431005110733</v>
      </c>
      <c r="AW132" s="2">
        <f t="shared" si="99"/>
        <v>-0.07182243560759294</v>
      </c>
      <c r="AX132" s="2">
        <f t="shared" si="99"/>
        <v>-0.020139291039661167</v>
      </c>
      <c r="AY132" s="2">
        <f t="shared" si="99"/>
        <v>0.00029505340722302265</v>
      </c>
      <c r="AZ132" s="2">
        <f t="shared" si="97"/>
        <v>0.004239818991211397</v>
      </c>
      <c r="BB132" s="2" t="str">
        <f t="shared" si="62"/>
        <v>1_1978</v>
      </c>
      <c r="BC132" s="2">
        <f t="shared" si="63"/>
        <v>-0.008949600053045126</v>
      </c>
      <c r="BD132" s="2">
        <f t="shared" si="64"/>
        <v>0.00029505340722302265</v>
      </c>
      <c r="BE132">
        <f t="shared" si="65"/>
        <v>0.008910911751854211</v>
      </c>
      <c r="BF132" s="2">
        <f t="shared" si="66"/>
        <v>0.005092083254448543</v>
      </c>
      <c r="BG132">
        <f t="shared" si="67"/>
        <v>3</v>
      </c>
      <c r="BH132">
        <f t="shared" si="68"/>
        <v>4</v>
      </c>
      <c r="BI132">
        <f t="shared" si="69"/>
        <v>92.739998</v>
      </c>
      <c r="BJ132" s="8">
        <f t="shared" si="70"/>
        <v>0.9681906721628353</v>
      </c>
      <c r="BK132" s="8">
        <f t="shared" si="71"/>
        <v>1.0170368992244316</v>
      </c>
      <c r="BL132" s="8">
        <f t="shared" si="73"/>
        <v>1.113543230829054</v>
      </c>
      <c r="BM132" t="str">
        <f>"12"&amp;RIGHT(BB131,5)</f>
        <v>12_1977</v>
      </c>
      <c r="BN132">
        <f t="shared" si="72"/>
        <v>4</v>
      </c>
      <c r="BP132">
        <f t="shared" si="77"/>
        <v>1</v>
      </c>
      <c r="BQ132" s="8">
        <f t="shared" si="81"/>
        <v>0.157</v>
      </c>
      <c r="BR132">
        <f t="shared" si="78"/>
        <v>2</v>
      </c>
      <c r="BS132" s="8">
        <f t="shared" si="82"/>
        <v>0.45399999999999996</v>
      </c>
      <c r="BT132">
        <f t="shared" si="79"/>
        <v>1</v>
      </c>
      <c r="BU132" s="8">
        <f t="shared" si="83"/>
        <v>0.192</v>
      </c>
      <c r="BV132" s="8">
        <f t="shared" si="80"/>
        <v>0.611</v>
      </c>
      <c r="BY132">
        <f t="shared" si="46"/>
        <v>1977</v>
      </c>
      <c r="BZ132">
        <f t="shared" si="56"/>
        <v>1978</v>
      </c>
      <c r="CA132">
        <f t="shared" si="57"/>
        <v>1</v>
      </c>
      <c r="CB132">
        <f t="shared" si="58"/>
        <v>12</v>
      </c>
      <c r="CC132">
        <f t="shared" si="59"/>
        <v>3</v>
      </c>
      <c r="CD132" t="str">
        <f t="shared" si="47"/>
        <v>12_1977</v>
      </c>
      <c r="CE132" t="str">
        <f t="shared" si="47"/>
        <v>3_1978</v>
      </c>
      <c r="CG132" s="3" t="str">
        <f t="shared" si="48"/>
        <v>1_1978</v>
      </c>
      <c r="CH132">
        <f t="shared" si="49"/>
        <v>0.041170696113854266</v>
      </c>
      <c r="CI132" s="2">
        <f t="shared" si="50"/>
        <v>-0.008949600053045126</v>
      </c>
      <c r="CJ132" s="2">
        <v>1.066780821917808</v>
      </c>
      <c r="CK132" s="2">
        <v>1.0637583892617448</v>
      </c>
      <c r="CL132" s="2">
        <f t="shared" si="100"/>
        <v>-0.0030224326560632786</v>
      </c>
      <c r="CM132">
        <f t="shared" si="98"/>
        <v>4</v>
      </c>
      <c r="CN132">
        <v>92.739998</v>
      </c>
      <c r="CO132">
        <v>89.790001</v>
      </c>
      <c r="CP132" s="8">
        <f t="shared" si="74"/>
        <v>0.9681906721628353</v>
      </c>
      <c r="CQ132" s="8">
        <f t="shared" si="75"/>
        <v>1.0170368992244316</v>
      </c>
      <c r="CR132" s="8">
        <f t="shared" si="76"/>
        <v>1.113543230829054</v>
      </c>
      <c r="CS132" s="2">
        <f t="shared" si="93"/>
        <v>0.03161591049221735</v>
      </c>
      <c r="CT132" s="2">
        <f t="shared" si="94"/>
        <v>0.033829563348575675</v>
      </c>
      <c r="CU132" s="8">
        <f t="shared" si="84"/>
        <v>1.217003473844355</v>
      </c>
      <c r="CV132" s="8">
        <f t="shared" si="85"/>
        <v>0.65</v>
      </c>
      <c r="CW132">
        <f t="shared" si="86"/>
        <v>3</v>
      </c>
      <c r="CX132">
        <f t="shared" si="87"/>
        <v>1</v>
      </c>
      <c r="CY132" s="2">
        <f t="shared" si="88"/>
        <v>1.2645496768855555</v>
      </c>
      <c r="CZ132">
        <f t="shared" si="89"/>
        <v>0.804</v>
      </c>
      <c r="DA132">
        <f t="shared" si="90"/>
        <v>4</v>
      </c>
      <c r="DB132" s="3" t="str">
        <f t="shared" si="91"/>
        <v>1_1978</v>
      </c>
      <c r="DC132">
        <f t="shared" si="92"/>
        <v>1</v>
      </c>
    </row>
    <row r="133" spans="5:107" ht="18">
      <c r="E133" t="str">
        <f t="shared" si="39"/>
        <v>6_1977</v>
      </c>
      <c r="F133" s="3">
        <v>28277</v>
      </c>
      <c r="G133">
        <v>100.480003</v>
      </c>
      <c r="H133" s="4">
        <v>0</v>
      </c>
      <c r="I133">
        <f t="shared" si="60"/>
        <v>0.9547700960617653</v>
      </c>
      <c r="J133">
        <f t="shared" si="61"/>
        <v>0.9874861125863222</v>
      </c>
      <c r="X133" s="3">
        <v>28581</v>
      </c>
      <c r="Y133">
        <v>6574.39</v>
      </c>
      <c r="Z133" s="2">
        <f t="shared" si="43"/>
        <v>0.0607813948625342</v>
      </c>
      <c r="AA133" s="2">
        <f t="shared" si="44"/>
        <v>0.16376253346313008</v>
      </c>
      <c r="AB133">
        <v>425.116</v>
      </c>
      <c r="AC133">
        <v>334.545</v>
      </c>
      <c r="AD133">
        <v>-22.624</v>
      </c>
      <c r="AE133">
        <f t="shared" si="40"/>
        <v>-90.57099999999997</v>
      </c>
      <c r="AF133">
        <f t="shared" si="41"/>
        <v>759.6610000000001</v>
      </c>
      <c r="AG133" t="s">
        <v>92</v>
      </c>
      <c r="AH133" t="str">
        <f t="shared" si="42"/>
        <v>4_1978</v>
      </c>
      <c r="AI133" s="2">
        <f t="shared" si="51"/>
        <v>0.019610698748679933</v>
      </c>
      <c r="AJ133">
        <f t="shared" si="54"/>
        <v>1</v>
      </c>
      <c r="AK133">
        <f t="shared" si="55"/>
        <v>0</v>
      </c>
      <c r="AL133" s="6">
        <f t="shared" si="52"/>
        <v>28581</v>
      </c>
      <c r="AM133">
        <f t="shared" si="53"/>
        <v>1</v>
      </c>
      <c r="AN133" t="str">
        <f t="shared" si="45"/>
        <v>4_1978</v>
      </c>
      <c r="AO133">
        <v>0.9344871531577659</v>
      </c>
      <c r="AP133">
        <v>1396.4</v>
      </c>
      <c r="AQ133">
        <v>34.435</v>
      </c>
      <c r="AR133">
        <v>63.9</v>
      </c>
      <c r="AS133" s="2">
        <f t="shared" si="96"/>
        <v>0.8734369822359445</v>
      </c>
      <c r="AT133" s="2">
        <f t="shared" si="96"/>
        <v>1.1195382025174379</v>
      </c>
      <c r="AU133" s="2">
        <f t="shared" si="96"/>
        <v>1.0651427510903524</v>
      </c>
      <c r="AV133" s="2">
        <f t="shared" si="95"/>
        <v>1.065</v>
      </c>
      <c r="AW133" s="2">
        <f t="shared" si="99"/>
        <v>-0.024206297875919214</v>
      </c>
      <c r="AX133" s="2">
        <f t="shared" si="99"/>
        <v>0.025299519389865743</v>
      </c>
      <c r="AY133" s="2">
        <f t="shared" si="99"/>
        <v>0.0004087853889891413</v>
      </c>
      <c r="AZ133" s="2">
        <f t="shared" si="97"/>
        <v>-0.00314310051107336</v>
      </c>
      <c r="BB133" s="2" t="str">
        <f t="shared" si="62"/>
        <v>4_1978</v>
      </c>
      <c r="BC133" s="2">
        <f t="shared" si="63"/>
        <v>0.019610698748679933</v>
      </c>
      <c r="BD133" s="2">
        <f t="shared" si="64"/>
        <v>0.0004087853889891413</v>
      </c>
      <c r="BE133">
        <f t="shared" si="65"/>
        <v>0.016118002359511552</v>
      </c>
      <c r="BF133" s="2">
        <f t="shared" si="66"/>
        <v>0.0011287963773456422</v>
      </c>
      <c r="BG133">
        <f t="shared" si="67"/>
        <v>2</v>
      </c>
      <c r="BH133">
        <f t="shared" si="68"/>
        <v>2</v>
      </c>
      <c r="BI133">
        <f t="shared" si="69"/>
        <v>89.790001</v>
      </c>
      <c r="BJ133" s="8">
        <f t="shared" si="70"/>
        <v>1.050451040756754</v>
      </c>
      <c r="BK133" s="8">
        <f t="shared" si="71"/>
        <v>1.1501280304028507</v>
      </c>
      <c r="BL133" s="8">
        <f t="shared" si="73"/>
        <v>1.0978950985867568</v>
      </c>
      <c r="BM133" t="str">
        <f>"3"&amp;RIGHT(BB132,5)</f>
        <v>3_1978</v>
      </c>
      <c r="BN133">
        <f t="shared" si="72"/>
        <v>2</v>
      </c>
      <c r="BP133">
        <f t="shared" si="77"/>
        <v>4</v>
      </c>
      <c r="BQ133" s="8">
        <f t="shared" si="81"/>
        <v>0.965</v>
      </c>
      <c r="BR133">
        <f t="shared" si="78"/>
        <v>2</v>
      </c>
      <c r="BS133" s="8">
        <f t="shared" si="82"/>
        <v>0.44899999999999995</v>
      </c>
      <c r="BT133">
        <f t="shared" si="79"/>
        <v>4</v>
      </c>
      <c r="BU133" s="8">
        <f t="shared" si="83"/>
        <v>0.817</v>
      </c>
      <c r="BV133" s="8">
        <f t="shared" si="80"/>
        <v>1.414</v>
      </c>
      <c r="BY133">
        <f t="shared" si="46"/>
        <v>1978</v>
      </c>
      <c r="BZ133">
        <f t="shared" si="56"/>
        <v>1978</v>
      </c>
      <c r="CA133">
        <f t="shared" si="57"/>
        <v>4</v>
      </c>
      <c r="CB133">
        <f t="shared" si="58"/>
        <v>3</v>
      </c>
      <c r="CC133">
        <f t="shared" si="59"/>
        <v>6</v>
      </c>
      <c r="CD133" t="str">
        <f t="shared" si="47"/>
        <v>3_1978</v>
      </c>
      <c r="CE133" t="str">
        <f t="shared" si="47"/>
        <v>6_1978</v>
      </c>
      <c r="CG133" s="3" t="str">
        <f t="shared" si="48"/>
        <v>4_1978</v>
      </c>
      <c r="CH133">
        <f t="shared" si="49"/>
        <v>0.0607813948625342</v>
      </c>
      <c r="CI133" s="2">
        <f t="shared" si="50"/>
        <v>0.019610698748679933</v>
      </c>
      <c r="CJ133" s="2">
        <v>1.0637583892617448</v>
      </c>
      <c r="CK133" s="2">
        <v>1.0743801652892562</v>
      </c>
      <c r="CL133" s="2">
        <f t="shared" si="100"/>
        <v>0.010621776027511354</v>
      </c>
      <c r="CM133">
        <f t="shared" si="98"/>
        <v>2</v>
      </c>
      <c r="CN133">
        <v>89.790001</v>
      </c>
      <c r="CO133">
        <v>94.32</v>
      </c>
      <c r="CP133" s="8">
        <f t="shared" si="74"/>
        <v>1.050451040756754</v>
      </c>
      <c r="CQ133" s="8">
        <f t="shared" si="75"/>
        <v>1.1501280304028507</v>
      </c>
      <c r="CR133" s="8">
        <f t="shared" si="76"/>
        <v>1.0978950985867568</v>
      </c>
      <c r="CS133" s="2">
        <f t="shared" si="93"/>
        <v>0.03239787697817675</v>
      </c>
      <c r="CT133" s="2">
        <f t="shared" si="94"/>
        <v>0.03677994503820314</v>
      </c>
      <c r="CU133" s="8">
        <f t="shared" si="84"/>
        <v>1.6525689421069245</v>
      </c>
      <c r="CV133" s="8">
        <f t="shared" si="85"/>
        <v>0.879</v>
      </c>
      <c r="CW133">
        <f t="shared" si="86"/>
        <v>4</v>
      </c>
      <c r="CX133">
        <f t="shared" si="87"/>
        <v>1</v>
      </c>
      <c r="CY133" s="2">
        <f t="shared" si="88"/>
        <v>0.46681000397606903</v>
      </c>
      <c r="CZ133">
        <f t="shared" si="89"/>
        <v>0.062</v>
      </c>
      <c r="DA133">
        <f t="shared" si="90"/>
        <v>1</v>
      </c>
      <c r="DB133" s="3" t="str">
        <f t="shared" si="91"/>
        <v>4_1978</v>
      </c>
      <c r="DC133">
        <f t="shared" si="92"/>
        <v>1</v>
      </c>
    </row>
    <row r="134" spans="5:107" ht="18">
      <c r="E134" t="str">
        <f t="shared" si="39"/>
        <v>7_1977</v>
      </c>
      <c r="F134" s="3">
        <v>28307</v>
      </c>
      <c r="G134">
        <v>98.739998</v>
      </c>
      <c r="H134" s="4">
        <v>0</v>
      </c>
      <c r="I134">
        <f t="shared" si="60"/>
        <v>0.9382364108368759</v>
      </c>
      <c r="J134">
        <f t="shared" si="61"/>
        <v>0.9744639763976938</v>
      </c>
      <c r="X134" s="3">
        <v>28672</v>
      </c>
      <c r="Y134">
        <v>6640.497</v>
      </c>
      <c r="Z134" s="2">
        <f t="shared" si="43"/>
        <v>0.05245776457584528</v>
      </c>
      <c r="AA134" s="2">
        <f t="shared" si="44"/>
        <v>0.040831640535800906</v>
      </c>
      <c r="AB134">
        <v>430.673</v>
      </c>
      <c r="AC134">
        <v>338.216</v>
      </c>
      <c r="AD134">
        <v>-23.76</v>
      </c>
      <c r="AE134">
        <f t="shared" si="40"/>
        <v>-92.457</v>
      </c>
      <c r="AF134">
        <f t="shared" si="41"/>
        <v>768.889</v>
      </c>
      <c r="AG134" t="s">
        <v>92</v>
      </c>
      <c r="AH134" t="str">
        <f t="shared" si="42"/>
        <v>7_1978</v>
      </c>
      <c r="AI134" s="2">
        <f t="shared" si="51"/>
        <v>-0.008323630286688921</v>
      </c>
      <c r="AJ134">
        <f t="shared" si="54"/>
        <v>0</v>
      </c>
      <c r="AK134">
        <f t="shared" si="55"/>
        <v>-1</v>
      </c>
      <c r="AL134" s="6">
        <f t="shared" si="52"/>
        <v>28672</v>
      </c>
      <c r="AM134">
        <f t="shared" si="53"/>
        <v>-1</v>
      </c>
      <c r="AN134" t="str">
        <f t="shared" si="45"/>
        <v>7_1978</v>
      </c>
      <c r="AO134">
        <v>0.9027066445547537</v>
      </c>
      <c r="AP134">
        <v>1426.8</v>
      </c>
      <c r="AQ134">
        <v>35.035</v>
      </c>
      <c r="AR134">
        <v>65.5</v>
      </c>
      <c r="AS134" s="2">
        <f t="shared" si="96"/>
        <v>0.8799641065439466</v>
      </c>
      <c r="AT134" s="2">
        <f t="shared" si="96"/>
        <v>1.1142522452167123</v>
      </c>
      <c r="AU134" s="2">
        <f t="shared" si="96"/>
        <v>1.0652173913043477</v>
      </c>
      <c r="AV134" s="2">
        <f t="shared" si="95"/>
        <v>1.0773026315789473</v>
      </c>
      <c r="AW134" s="2">
        <f t="shared" si="99"/>
        <v>0.006527124308002175</v>
      </c>
      <c r="AX134" s="2">
        <f t="shared" si="99"/>
        <v>-0.005285957300725563</v>
      </c>
      <c r="AY134" s="2">
        <f t="shared" si="99"/>
        <v>7.464021399528065E-05</v>
      </c>
      <c r="AZ134" s="2">
        <f t="shared" si="97"/>
        <v>0.012302631578947398</v>
      </c>
      <c r="BB134" s="2" t="str">
        <f t="shared" si="62"/>
        <v>7_1978</v>
      </c>
      <c r="BC134" s="2">
        <f t="shared" si="63"/>
        <v>-0.008323630286688921</v>
      </c>
      <c r="BD134" s="2">
        <f t="shared" si="64"/>
        <v>7.464021399528065E-05</v>
      </c>
      <c r="BE134">
        <f t="shared" si="65"/>
        <v>-0.0052511553128771205</v>
      </c>
      <c r="BF134" s="2">
        <f t="shared" si="66"/>
        <v>-0.0019467878001300232</v>
      </c>
      <c r="BG134">
        <f t="shared" si="67"/>
        <v>3</v>
      </c>
      <c r="BH134">
        <f t="shared" si="68"/>
        <v>3</v>
      </c>
      <c r="BI134">
        <f t="shared" si="69"/>
        <v>94.32</v>
      </c>
      <c r="BJ134" s="8">
        <f t="shared" si="70"/>
        <v>1.094889705258694</v>
      </c>
      <c r="BK134" s="8">
        <f t="shared" si="71"/>
        <v>1.045165415606446</v>
      </c>
      <c r="BL134" s="8">
        <f t="shared" si="73"/>
        <v>1.0947837362171333</v>
      </c>
      <c r="BM134" t="str">
        <f>"6"&amp;RIGHT(BB133,5)</f>
        <v>6_1978</v>
      </c>
      <c r="BN134">
        <f t="shared" si="72"/>
        <v>3</v>
      </c>
      <c r="BP134">
        <f t="shared" si="77"/>
        <v>1</v>
      </c>
      <c r="BQ134" s="8">
        <f t="shared" si="81"/>
        <v>0.182</v>
      </c>
      <c r="BR134">
        <f t="shared" si="78"/>
        <v>3</v>
      </c>
      <c r="BS134" s="8">
        <f t="shared" si="82"/>
        <v>0.513</v>
      </c>
      <c r="BT134">
        <f t="shared" si="79"/>
        <v>2</v>
      </c>
      <c r="BU134" s="8">
        <f t="shared" si="83"/>
        <v>0.261</v>
      </c>
      <c r="BV134" s="8">
        <f t="shared" si="80"/>
        <v>0.6950000000000001</v>
      </c>
      <c r="BY134">
        <f t="shared" si="46"/>
        <v>1978</v>
      </c>
      <c r="BZ134">
        <f t="shared" si="56"/>
        <v>1978</v>
      </c>
      <c r="CA134">
        <f t="shared" si="57"/>
        <v>7</v>
      </c>
      <c r="CB134">
        <f t="shared" si="58"/>
        <v>6</v>
      </c>
      <c r="CC134">
        <f t="shared" si="59"/>
        <v>9</v>
      </c>
      <c r="CD134" t="str">
        <f t="shared" si="47"/>
        <v>6_1978</v>
      </c>
      <c r="CE134" t="str">
        <f t="shared" si="47"/>
        <v>9_1978</v>
      </c>
      <c r="CG134" s="3" t="str">
        <f t="shared" si="48"/>
        <v>7_1978</v>
      </c>
      <c r="CH134">
        <f t="shared" si="49"/>
        <v>0.05245776457584528</v>
      </c>
      <c r="CI134" s="2">
        <f t="shared" si="50"/>
        <v>-0.008323630286688921</v>
      </c>
      <c r="CJ134" s="2">
        <v>1.0743801652892562</v>
      </c>
      <c r="CK134" s="2">
        <v>1.0848287112561175</v>
      </c>
      <c r="CL134" s="2">
        <f t="shared" si="100"/>
        <v>0.010448545966861289</v>
      </c>
      <c r="CM134">
        <f t="shared" si="98"/>
        <v>3</v>
      </c>
      <c r="CN134">
        <v>94.32</v>
      </c>
      <c r="CO134">
        <v>103.269997</v>
      </c>
      <c r="CP134" s="8">
        <f t="shared" si="74"/>
        <v>1.094889705258694</v>
      </c>
      <c r="CQ134" s="8">
        <f t="shared" si="75"/>
        <v>1.045165415606446</v>
      </c>
      <c r="CR134" s="8">
        <f t="shared" si="76"/>
        <v>1.0947837362171333</v>
      </c>
      <c r="CS134" s="2">
        <f t="shared" si="93"/>
        <v>0.032967717914141575</v>
      </c>
      <c r="CT134" s="2">
        <f t="shared" si="94"/>
        <v>0.03703845626792024</v>
      </c>
      <c r="CU134" s="8">
        <f t="shared" si="84"/>
        <v>1.416305371811082</v>
      </c>
      <c r="CV134" s="8">
        <f t="shared" si="85"/>
        <v>0.82</v>
      </c>
      <c r="CW134">
        <f t="shared" si="86"/>
        <v>4</v>
      </c>
      <c r="CX134">
        <f t="shared" si="87"/>
        <v>1</v>
      </c>
      <c r="CY134" s="2">
        <f t="shared" si="88"/>
        <v>1.2247294062819294</v>
      </c>
      <c r="CZ134">
        <f t="shared" si="89"/>
        <v>0.775</v>
      </c>
      <c r="DA134">
        <f t="shared" si="90"/>
        <v>4</v>
      </c>
      <c r="DB134" s="3" t="str">
        <f t="shared" si="91"/>
        <v>7_1978</v>
      </c>
      <c r="DC134">
        <f t="shared" si="92"/>
        <v>1</v>
      </c>
    </row>
    <row r="135" spans="5:107" ht="18">
      <c r="E135" t="str">
        <f t="shared" si="39"/>
        <v>8_1977</v>
      </c>
      <c r="F135" s="3">
        <v>28338</v>
      </c>
      <c r="G135">
        <v>96.830002</v>
      </c>
      <c r="H135" s="4">
        <v>0</v>
      </c>
      <c r="I135">
        <f t="shared" si="60"/>
        <v>0.9200874557219204</v>
      </c>
      <c r="J135">
        <f t="shared" si="61"/>
        <v>0.9612190421260525</v>
      </c>
      <c r="X135" s="3">
        <v>28764</v>
      </c>
      <c r="Y135">
        <v>6729.755</v>
      </c>
      <c r="Z135" s="2">
        <f t="shared" si="43"/>
        <v>0.06658100953903645</v>
      </c>
      <c r="AA135" s="2">
        <f t="shared" si="44"/>
        <v>0.054859639548082706</v>
      </c>
      <c r="AB135">
        <v>436.586</v>
      </c>
      <c r="AC135">
        <v>351.639</v>
      </c>
      <c r="AD135">
        <v>-16.4</v>
      </c>
      <c r="AE135">
        <f t="shared" si="40"/>
        <v>-84.947</v>
      </c>
      <c r="AF135">
        <f t="shared" si="41"/>
        <v>788.225</v>
      </c>
      <c r="AG135" t="s">
        <v>92</v>
      </c>
      <c r="AH135" t="str">
        <f t="shared" si="42"/>
        <v>10_1978</v>
      </c>
      <c r="AI135" s="2">
        <f t="shared" si="51"/>
        <v>0.014123244963191173</v>
      </c>
      <c r="AJ135">
        <f t="shared" si="54"/>
        <v>1</v>
      </c>
      <c r="AK135">
        <f t="shared" si="55"/>
        <v>0</v>
      </c>
      <c r="AL135" s="6">
        <f t="shared" si="52"/>
        <v>28764</v>
      </c>
      <c r="AM135">
        <f t="shared" si="53"/>
        <v>1</v>
      </c>
      <c r="AN135" t="str">
        <f t="shared" si="45"/>
        <v>10_1978</v>
      </c>
      <c r="AO135">
        <v>0.8665131209116324</v>
      </c>
      <c r="AP135">
        <v>1466.9</v>
      </c>
      <c r="AQ135">
        <v>35.686</v>
      </c>
      <c r="AR135">
        <v>67.1</v>
      </c>
      <c r="AS135" s="2">
        <f t="shared" si="96"/>
        <v>0.8667661313541828</v>
      </c>
      <c r="AT135" s="2">
        <f t="shared" si="96"/>
        <v>1.1185755680951655</v>
      </c>
      <c r="AU135" s="2">
        <f t="shared" si="96"/>
        <v>1.0700128931666217</v>
      </c>
      <c r="AV135" s="2">
        <f t="shared" si="95"/>
        <v>1.0892857142857142</v>
      </c>
      <c r="AW135" s="2">
        <f t="shared" si="99"/>
        <v>-0.013197975189763844</v>
      </c>
      <c r="AX135" s="2">
        <f t="shared" si="99"/>
        <v>0.004323322878453162</v>
      </c>
      <c r="AY135" s="2">
        <f t="shared" si="99"/>
        <v>0.004795501862274065</v>
      </c>
      <c r="AZ135" s="2">
        <f t="shared" si="97"/>
        <v>0.011983082706766846</v>
      </c>
      <c r="BB135" s="2" t="str">
        <f t="shared" si="62"/>
        <v>10_1978</v>
      </c>
      <c r="BC135" s="2">
        <f t="shared" si="63"/>
        <v>0.014123244963191173</v>
      </c>
      <c r="BD135" s="2">
        <f t="shared" si="64"/>
        <v>0.004795501862274065</v>
      </c>
      <c r="BE135">
        <f t="shared" si="65"/>
        <v>0.01646071337213706</v>
      </c>
      <c r="BF135" s="2">
        <f t="shared" si="66"/>
        <v>0.00557398087248151</v>
      </c>
      <c r="BG135">
        <f t="shared" si="67"/>
        <v>2</v>
      </c>
      <c r="BH135">
        <f t="shared" si="68"/>
        <v>2</v>
      </c>
      <c r="BI135">
        <f t="shared" si="69"/>
        <v>103.269997</v>
      </c>
      <c r="BJ135" s="8">
        <f t="shared" si="70"/>
        <v>0.9545851153651141</v>
      </c>
      <c r="BK135" s="8">
        <f t="shared" si="71"/>
        <v>0.9999032148708206</v>
      </c>
      <c r="BL135" s="8">
        <f t="shared" si="73"/>
        <v>0.9918660111900652</v>
      </c>
      <c r="BM135" t="str">
        <f>"9"&amp;RIGHT(BB134,5)</f>
        <v>9_1978</v>
      </c>
      <c r="BN135">
        <f t="shared" si="72"/>
        <v>2</v>
      </c>
      <c r="BP135">
        <f t="shared" si="77"/>
        <v>4</v>
      </c>
      <c r="BQ135" s="8">
        <f t="shared" si="81"/>
        <v>0.916</v>
      </c>
      <c r="BR135">
        <f t="shared" si="78"/>
        <v>1</v>
      </c>
      <c r="BS135" s="8">
        <f t="shared" si="82"/>
        <v>0.06899999999999995</v>
      </c>
      <c r="BT135">
        <f t="shared" si="79"/>
        <v>2</v>
      </c>
      <c r="BU135" s="8">
        <f t="shared" si="83"/>
        <v>0.477</v>
      </c>
      <c r="BV135" s="8">
        <f t="shared" si="80"/>
        <v>0.985</v>
      </c>
      <c r="BY135">
        <f t="shared" si="46"/>
        <v>1978</v>
      </c>
      <c r="BZ135">
        <f t="shared" si="56"/>
        <v>1978</v>
      </c>
      <c r="CA135">
        <f t="shared" si="57"/>
        <v>10</v>
      </c>
      <c r="CB135">
        <f t="shared" si="58"/>
        <v>9</v>
      </c>
      <c r="CC135">
        <f t="shared" si="59"/>
        <v>12</v>
      </c>
      <c r="CD135" t="str">
        <f t="shared" si="47"/>
        <v>9_1978</v>
      </c>
      <c r="CE135" t="str">
        <f t="shared" si="47"/>
        <v>12_1978</v>
      </c>
      <c r="CG135" s="3" t="str">
        <f t="shared" si="48"/>
        <v>10_1978</v>
      </c>
      <c r="CH135">
        <f t="shared" si="49"/>
        <v>0.06658100953903645</v>
      </c>
      <c r="CI135" s="2">
        <f t="shared" si="50"/>
        <v>0.014123244963191173</v>
      </c>
      <c r="CJ135" s="2">
        <v>1.0848287112561175</v>
      </c>
      <c r="CK135" s="2">
        <v>1.0898876404494384</v>
      </c>
      <c r="CL135" s="2">
        <f t="shared" si="100"/>
        <v>0.00505892919332096</v>
      </c>
      <c r="CM135">
        <f t="shared" si="98"/>
        <v>2</v>
      </c>
      <c r="CN135">
        <v>103.269997</v>
      </c>
      <c r="CO135">
        <v>98.580002</v>
      </c>
      <c r="CP135" s="8">
        <f t="shared" si="74"/>
        <v>0.9545851153651141</v>
      </c>
      <c r="CQ135" s="8">
        <f t="shared" si="75"/>
        <v>0.9999032148708206</v>
      </c>
      <c r="CR135" s="8">
        <f t="shared" si="76"/>
        <v>0.9918660111900652</v>
      </c>
      <c r="CS135" s="2">
        <f t="shared" si="93"/>
        <v>0.033873908582944263</v>
      </c>
      <c r="CT135" s="2">
        <f t="shared" si="94"/>
        <v>0.03632959144311387</v>
      </c>
      <c r="CU135" s="8">
        <f t="shared" si="84"/>
        <v>1.8326935947873593</v>
      </c>
      <c r="CV135" s="8">
        <f t="shared" si="85"/>
        <v>0.941</v>
      </c>
      <c r="CW135">
        <f t="shared" si="86"/>
        <v>4</v>
      </c>
      <c r="CX135">
        <f t="shared" si="87"/>
        <v>1</v>
      </c>
      <c r="CY135" s="2">
        <f t="shared" si="88"/>
        <v>0.6112467990369274</v>
      </c>
      <c r="CZ135">
        <f t="shared" si="89"/>
        <v>0.129</v>
      </c>
      <c r="DA135">
        <f t="shared" si="90"/>
        <v>1</v>
      </c>
      <c r="DB135" s="3" t="str">
        <f t="shared" si="91"/>
        <v>10_1978</v>
      </c>
      <c r="DC135">
        <f t="shared" si="92"/>
        <v>1</v>
      </c>
    </row>
    <row r="136" spans="5:107" ht="18">
      <c r="E136" t="str">
        <f t="shared" si="39"/>
        <v>9_1977</v>
      </c>
      <c r="F136" s="3">
        <v>28369</v>
      </c>
      <c r="G136">
        <v>96.050003</v>
      </c>
      <c r="H136" s="4">
        <v>0</v>
      </c>
      <c r="I136">
        <f t="shared" si="60"/>
        <v>0.9145877522735028</v>
      </c>
      <c r="J136">
        <f t="shared" si="61"/>
        <v>0.9607802559733584</v>
      </c>
      <c r="X136" s="3">
        <v>28856</v>
      </c>
      <c r="Y136">
        <v>6741.854</v>
      </c>
      <c r="Z136" s="2">
        <f t="shared" si="43"/>
        <v>0.06509898984026496</v>
      </c>
      <c r="AA136" s="2">
        <f t="shared" si="44"/>
        <v>0.007210763043891122</v>
      </c>
      <c r="AB136">
        <v>435.399</v>
      </c>
      <c r="AC136">
        <v>351.915</v>
      </c>
      <c r="AD136">
        <v>-18.159</v>
      </c>
      <c r="AE136">
        <f t="shared" si="40"/>
        <v>-83.48399999999998</v>
      </c>
      <c r="AF136">
        <f t="shared" si="41"/>
        <v>787.3140000000001</v>
      </c>
      <c r="AG136" t="s">
        <v>92</v>
      </c>
      <c r="AH136" t="str">
        <f t="shared" si="42"/>
        <v>1_1979</v>
      </c>
      <c r="AI136" s="2">
        <f t="shared" si="51"/>
        <v>-0.0014820196987714862</v>
      </c>
      <c r="AJ136">
        <f t="shared" si="54"/>
        <v>0</v>
      </c>
      <c r="AK136">
        <f t="shared" si="55"/>
        <v>-1</v>
      </c>
      <c r="AL136" s="6">
        <f t="shared" si="52"/>
        <v>28856</v>
      </c>
      <c r="AM136">
        <f t="shared" si="53"/>
        <v>-1</v>
      </c>
      <c r="AN136" t="str">
        <f t="shared" si="45"/>
        <v>1_1979</v>
      </c>
      <c r="AO136">
        <v>0.8817948607841198</v>
      </c>
      <c r="AP136">
        <v>1502.4</v>
      </c>
      <c r="AQ136">
        <v>36.203</v>
      </c>
      <c r="AR136">
        <v>68.5</v>
      </c>
      <c r="AS136" s="2">
        <f t="shared" si="96"/>
        <v>0.9209138418213944</v>
      </c>
      <c r="AT136" s="2">
        <f t="shared" si="96"/>
        <v>1.1300488905603612</v>
      </c>
      <c r="AU136" s="2">
        <f t="shared" si="96"/>
        <v>1.067966606684563</v>
      </c>
      <c r="AV136" s="2">
        <f t="shared" si="95"/>
        <v>1.0925039872408293</v>
      </c>
      <c r="AW136" s="2">
        <f t="shared" si="99"/>
        <v>0.05414771046721156</v>
      </c>
      <c r="AX136" s="2">
        <f t="shared" si="99"/>
        <v>0.011473322465195723</v>
      </c>
      <c r="AY136" s="2">
        <f t="shared" si="99"/>
        <v>-0.0020462864820587345</v>
      </c>
      <c r="AZ136" s="2">
        <f t="shared" si="97"/>
        <v>0.00321827295511512</v>
      </c>
      <c r="BB136" s="2" t="str">
        <f t="shared" si="62"/>
        <v>1_1979</v>
      </c>
      <c r="BC136" s="2">
        <f t="shared" si="63"/>
        <v>-0.0014820196987714862</v>
      </c>
      <c r="BD136" s="2">
        <f t="shared" si="64"/>
        <v>-0.0020462864820587345</v>
      </c>
      <c r="BE136">
        <f t="shared" si="65"/>
        <v>0.0239282937264107</v>
      </c>
      <c r="BF136" s="2">
        <f t="shared" si="66"/>
        <v>0.0032326409831997527</v>
      </c>
      <c r="BG136">
        <f t="shared" si="67"/>
        <v>4</v>
      </c>
      <c r="BH136">
        <f t="shared" si="68"/>
        <v>3</v>
      </c>
      <c r="BI136">
        <f t="shared" si="69"/>
        <v>98.580002</v>
      </c>
      <c r="BJ136" s="8">
        <f t="shared" si="70"/>
        <v>1.047474131720955</v>
      </c>
      <c r="BK136" s="8">
        <f t="shared" si="71"/>
        <v>1.0390545538840628</v>
      </c>
      <c r="BL136" s="8">
        <f t="shared" si="73"/>
        <v>1.1175694437498593</v>
      </c>
      <c r="BM136" t="str">
        <f>"12"&amp;RIGHT(BB135,5)</f>
        <v>12_1978</v>
      </c>
      <c r="BN136">
        <f t="shared" si="72"/>
        <v>3</v>
      </c>
      <c r="BP136">
        <f t="shared" si="77"/>
        <v>2</v>
      </c>
      <c r="BQ136" s="8">
        <f t="shared" si="81"/>
        <v>0.467</v>
      </c>
      <c r="BR136">
        <f t="shared" si="78"/>
        <v>3</v>
      </c>
      <c r="BS136" s="8">
        <f t="shared" si="82"/>
        <v>0.739</v>
      </c>
      <c r="BT136">
        <f t="shared" si="79"/>
        <v>3</v>
      </c>
      <c r="BU136" s="8">
        <f t="shared" si="83"/>
        <v>0.714</v>
      </c>
      <c r="BV136" s="8">
        <f t="shared" si="80"/>
        <v>1.206</v>
      </c>
      <c r="BY136">
        <f t="shared" si="46"/>
        <v>1978</v>
      </c>
      <c r="BZ136">
        <f t="shared" si="56"/>
        <v>1979</v>
      </c>
      <c r="CA136">
        <f t="shared" si="57"/>
        <v>1</v>
      </c>
      <c r="CB136">
        <f t="shared" si="58"/>
        <v>12</v>
      </c>
      <c r="CC136">
        <f t="shared" si="59"/>
        <v>3</v>
      </c>
      <c r="CD136" t="str">
        <f t="shared" si="47"/>
        <v>12_1978</v>
      </c>
      <c r="CE136" t="str">
        <f t="shared" si="47"/>
        <v>3_1979</v>
      </c>
      <c r="CG136" s="3" t="str">
        <f t="shared" si="48"/>
        <v>1_1979</v>
      </c>
      <c r="CH136">
        <f t="shared" si="49"/>
        <v>0.06509898984026496</v>
      </c>
      <c r="CI136" s="2">
        <f t="shared" si="50"/>
        <v>-0.0014820196987714862</v>
      </c>
      <c r="CJ136" s="2">
        <v>1.0898876404494384</v>
      </c>
      <c r="CK136" s="2">
        <v>1.1025236593059937</v>
      </c>
      <c r="CL136" s="2">
        <f t="shared" si="100"/>
        <v>0.012636018856555298</v>
      </c>
      <c r="CM136">
        <f t="shared" si="98"/>
        <v>3</v>
      </c>
      <c r="CN136">
        <v>98.580002</v>
      </c>
      <c r="CO136">
        <v>103.260002</v>
      </c>
      <c r="CP136" s="8">
        <f t="shared" si="74"/>
        <v>1.047474131720955</v>
      </c>
      <c r="CQ136" s="8">
        <f t="shared" si="75"/>
        <v>1.0390545538840628</v>
      </c>
      <c r="CR136" s="8">
        <f t="shared" si="76"/>
        <v>1.1175694437498593</v>
      </c>
      <c r="CS136" s="2">
        <f t="shared" si="93"/>
        <v>0.03447952471999232</v>
      </c>
      <c r="CT136" s="2">
        <f t="shared" si="94"/>
        <v>0.03479966659237488</v>
      </c>
      <c r="CU136" s="8">
        <f t="shared" si="84"/>
        <v>1.870678549964301</v>
      </c>
      <c r="CV136" s="8">
        <f t="shared" si="85"/>
        <v>0.95</v>
      </c>
      <c r="CW136">
        <f t="shared" si="86"/>
        <v>4</v>
      </c>
      <c r="CX136">
        <f t="shared" si="87"/>
        <v>1</v>
      </c>
      <c r="CY136" s="2">
        <f t="shared" si="88"/>
        <v>1.042587180967309</v>
      </c>
      <c r="CZ136">
        <f t="shared" si="89"/>
        <v>0.55</v>
      </c>
      <c r="DA136">
        <f t="shared" si="90"/>
        <v>3</v>
      </c>
      <c r="DB136" s="3" t="str">
        <f t="shared" si="91"/>
        <v>1_1979</v>
      </c>
      <c r="DC136">
        <f t="shared" si="92"/>
        <v>1</v>
      </c>
    </row>
    <row r="137" spans="5:107" ht="18">
      <c r="E137" t="str">
        <f aca="true" t="shared" si="101" ref="E137:E200">MONTH(F137)&amp;"_"&amp;YEAR(F137)</f>
        <v>10_1977</v>
      </c>
      <c r="F137" s="3">
        <v>28399</v>
      </c>
      <c r="G137">
        <v>90.760002</v>
      </c>
      <c r="H137" s="4">
        <v>0</v>
      </c>
      <c r="I137">
        <f t="shared" si="60"/>
        <v>0.8642163834759965</v>
      </c>
      <c r="J137">
        <f t="shared" si="61"/>
        <v>0.916767696969697</v>
      </c>
      <c r="X137" s="3">
        <v>28946</v>
      </c>
      <c r="Y137">
        <v>6749.063</v>
      </c>
      <c r="Z137" s="2">
        <f t="shared" si="43"/>
        <v>0.02656870067032835</v>
      </c>
      <c r="AA137" s="2">
        <f t="shared" si="44"/>
        <v>0.004284026926106188</v>
      </c>
      <c r="AB137">
        <v>437.75</v>
      </c>
      <c r="AC137">
        <v>352.832</v>
      </c>
      <c r="AD137">
        <v>-22.189</v>
      </c>
      <c r="AE137">
        <f aca="true" t="shared" si="102" ref="AE137:AE200">AC137-AB137</f>
        <v>-84.918</v>
      </c>
      <c r="AF137">
        <f aca="true" t="shared" si="103" ref="AF137:AF200">AB137+AC137</f>
        <v>790.582</v>
      </c>
      <c r="AG137" t="s">
        <v>92</v>
      </c>
      <c r="AH137" t="str">
        <f aca="true" t="shared" si="104" ref="AH137:AH200">MONTH(X137)&amp;"_"&amp;YEAR(X137)</f>
        <v>4_1979</v>
      </c>
      <c r="AI137" s="2">
        <f t="shared" si="51"/>
        <v>-0.038530289169936616</v>
      </c>
      <c r="AJ137">
        <f t="shared" si="54"/>
        <v>0</v>
      </c>
      <c r="AK137">
        <f t="shared" si="55"/>
        <v>-2</v>
      </c>
      <c r="AL137" s="6">
        <f t="shared" si="52"/>
        <v>28946</v>
      </c>
      <c r="AM137">
        <f t="shared" si="53"/>
        <v>-2</v>
      </c>
      <c r="AN137" t="str">
        <f t="shared" si="45"/>
        <v>4_1979</v>
      </c>
      <c r="AO137">
        <v>0.896658263074817</v>
      </c>
      <c r="AP137">
        <v>1538.4</v>
      </c>
      <c r="AQ137">
        <v>36.867</v>
      </c>
      <c r="AR137">
        <v>70.6</v>
      </c>
      <c r="AS137" s="2">
        <f t="shared" si="96"/>
        <v>0.9595190902784274</v>
      </c>
      <c r="AT137" s="2">
        <f t="shared" si="96"/>
        <v>1.1016900601546835</v>
      </c>
      <c r="AU137" s="2">
        <f t="shared" si="96"/>
        <v>1.0706258167562073</v>
      </c>
      <c r="AV137" s="2">
        <f t="shared" si="95"/>
        <v>1.1048513302034428</v>
      </c>
      <c r="AW137" s="2">
        <f t="shared" si="99"/>
        <v>0.03860524845703306</v>
      </c>
      <c r="AX137" s="2">
        <f t="shared" si="99"/>
        <v>-0.02835883040567766</v>
      </c>
      <c r="AY137" s="2">
        <f t="shared" si="99"/>
        <v>0.002659210071644269</v>
      </c>
      <c r="AZ137" s="2">
        <f t="shared" si="97"/>
        <v>0.012347342962613528</v>
      </c>
      <c r="BB137" s="2" t="str">
        <f t="shared" si="62"/>
        <v>4_1979</v>
      </c>
      <c r="BC137" s="2">
        <f t="shared" si="63"/>
        <v>-0.038530289169936616</v>
      </c>
      <c r="BD137" s="2">
        <f t="shared" si="64"/>
        <v>0.002659210071644269</v>
      </c>
      <c r="BE137">
        <f t="shared" si="65"/>
        <v>-0.03421269419220585</v>
      </c>
      <c r="BF137" s="2">
        <f t="shared" si="66"/>
        <v>0.00548306566585488</v>
      </c>
      <c r="BG137">
        <f t="shared" si="67"/>
        <v>3</v>
      </c>
      <c r="BH137">
        <f t="shared" si="68"/>
        <v>3</v>
      </c>
      <c r="BI137">
        <f t="shared" si="69"/>
        <v>103.260002</v>
      </c>
      <c r="BJ137" s="8">
        <f t="shared" si="70"/>
        <v>0.9919620183621535</v>
      </c>
      <c r="BK137" s="8">
        <f t="shared" si="71"/>
        <v>1.0669184182274178</v>
      </c>
      <c r="BL137" s="8">
        <f t="shared" si="73"/>
        <v>1.018981202421437</v>
      </c>
      <c r="BM137" t="str">
        <f>"3"&amp;RIGHT(BB136,5)</f>
        <v>3_1979</v>
      </c>
      <c r="BN137">
        <f t="shared" si="72"/>
        <v>3</v>
      </c>
      <c r="BP137">
        <f t="shared" si="77"/>
        <v>1</v>
      </c>
      <c r="BQ137" s="8">
        <f t="shared" si="81"/>
        <v>0</v>
      </c>
      <c r="BR137">
        <f t="shared" si="78"/>
        <v>1</v>
      </c>
      <c r="BS137" s="8">
        <f t="shared" si="82"/>
        <v>0.16800000000000004</v>
      </c>
      <c r="BT137">
        <f t="shared" si="79"/>
        <v>1</v>
      </c>
      <c r="BU137" s="8">
        <f t="shared" si="83"/>
        <v>0.024</v>
      </c>
      <c r="BV137" s="8">
        <f t="shared" si="80"/>
        <v>0.16800000000000004</v>
      </c>
      <c r="BY137">
        <f t="shared" si="46"/>
        <v>1979</v>
      </c>
      <c r="BZ137">
        <f t="shared" si="56"/>
        <v>1979</v>
      </c>
      <c r="CA137">
        <f t="shared" si="57"/>
        <v>4</v>
      </c>
      <c r="CB137">
        <f t="shared" si="58"/>
        <v>3</v>
      </c>
      <c r="CC137">
        <f t="shared" si="59"/>
        <v>6</v>
      </c>
      <c r="CD137" t="str">
        <f t="shared" si="47"/>
        <v>3_1979</v>
      </c>
      <c r="CE137" t="str">
        <f t="shared" si="47"/>
        <v>6_1979</v>
      </c>
      <c r="CG137" s="3" t="str">
        <f t="shared" si="48"/>
        <v>4_1979</v>
      </c>
      <c r="CH137">
        <f t="shared" si="49"/>
        <v>0.02656870067032835</v>
      </c>
      <c r="CI137" s="2">
        <f t="shared" si="50"/>
        <v>-0.038530289169936616</v>
      </c>
      <c r="CJ137" s="2">
        <v>1.1025236593059937</v>
      </c>
      <c r="CK137" s="2">
        <v>1.1107692307692307</v>
      </c>
      <c r="CL137" s="2">
        <f t="shared" si="100"/>
        <v>0.008245571463237011</v>
      </c>
      <c r="CM137">
        <f t="shared" si="98"/>
        <v>3</v>
      </c>
      <c r="CN137">
        <v>103.260002</v>
      </c>
      <c r="CO137">
        <v>102.43</v>
      </c>
      <c r="CP137" s="8">
        <f t="shared" si="74"/>
        <v>0.9919620183621535</v>
      </c>
      <c r="CQ137" s="8">
        <f t="shared" si="75"/>
        <v>1.0669184182274178</v>
      </c>
      <c r="CR137" s="8">
        <f t="shared" si="76"/>
        <v>1.018981202421437</v>
      </c>
      <c r="CS137" s="2">
        <f t="shared" si="93"/>
        <v>0.03382981505281104</v>
      </c>
      <c r="CT137" s="2">
        <f t="shared" si="94"/>
        <v>0.0341116369385468</v>
      </c>
      <c r="CU137" s="8">
        <f t="shared" si="84"/>
        <v>0.7788749838711262</v>
      </c>
      <c r="CV137" s="8">
        <f t="shared" si="85"/>
        <v>0.345</v>
      </c>
      <c r="CW137">
        <f t="shared" si="86"/>
        <v>2</v>
      </c>
      <c r="CX137">
        <f t="shared" si="87"/>
        <v>0</v>
      </c>
      <c r="CY137" s="2">
        <f t="shared" si="88"/>
        <v>2.129535039299057</v>
      </c>
      <c r="CZ137">
        <f t="shared" si="89"/>
        <v>0.995</v>
      </c>
      <c r="DA137">
        <f t="shared" si="90"/>
        <v>4</v>
      </c>
      <c r="DB137" s="3" t="str">
        <f t="shared" si="91"/>
        <v>4_1979</v>
      </c>
      <c r="DC137">
        <f t="shared" si="92"/>
        <v>0</v>
      </c>
    </row>
    <row r="138" spans="5:107" ht="18">
      <c r="E138" t="str">
        <f t="shared" si="101"/>
        <v>11_1977</v>
      </c>
      <c r="F138" s="3">
        <v>28430</v>
      </c>
      <c r="G138">
        <v>94.690002</v>
      </c>
      <c r="H138" s="4">
        <v>0</v>
      </c>
      <c r="I138">
        <f t="shared" si="60"/>
        <v>0.9016378280795418</v>
      </c>
      <c r="J138">
        <f t="shared" si="61"/>
        <v>0.962484244866873</v>
      </c>
      <c r="X138" s="3">
        <v>29037</v>
      </c>
      <c r="Y138">
        <v>6799.2</v>
      </c>
      <c r="Z138" s="2">
        <f t="shared" si="43"/>
        <v>0.023899265371251532</v>
      </c>
      <c r="AA138" s="2">
        <f t="shared" si="44"/>
        <v>0.030047699201142253</v>
      </c>
      <c r="AB138">
        <v>431.065</v>
      </c>
      <c r="AC138">
        <v>365.53</v>
      </c>
      <c r="AD138">
        <v>-23.029</v>
      </c>
      <c r="AE138">
        <f t="shared" si="102"/>
        <v>-65.53500000000003</v>
      </c>
      <c r="AF138">
        <f t="shared" si="103"/>
        <v>796.595</v>
      </c>
      <c r="AG138" t="s">
        <v>92</v>
      </c>
      <c r="AH138" t="str">
        <f t="shared" si="104"/>
        <v>7_1979</v>
      </c>
      <c r="AI138" s="2">
        <f t="shared" si="51"/>
        <v>-0.0026694352990768166</v>
      </c>
      <c r="AJ138">
        <f t="shared" si="54"/>
        <v>0</v>
      </c>
      <c r="AK138">
        <f t="shared" si="55"/>
        <v>-3</v>
      </c>
      <c r="AL138" s="6">
        <f t="shared" si="52"/>
        <v>29037</v>
      </c>
      <c r="AM138">
        <f t="shared" si="53"/>
        <v>-3</v>
      </c>
      <c r="AN138" t="str">
        <f t="shared" si="45"/>
        <v>7_1979</v>
      </c>
      <c r="AO138">
        <v>0.8936216765061628</v>
      </c>
      <c r="AP138">
        <v>1586.1</v>
      </c>
      <c r="AQ138">
        <v>37.583</v>
      </c>
      <c r="AR138">
        <v>73</v>
      </c>
      <c r="AS138" s="2">
        <f t="shared" si="96"/>
        <v>0.9899358577857018</v>
      </c>
      <c r="AT138" s="2">
        <f t="shared" si="96"/>
        <v>1.1116484440706476</v>
      </c>
      <c r="AU138" s="2">
        <f t="shared" si="96"/>
        <v>1.0727272727272728</v>
      </c>
      <c r="AV138" s="2">
        <f t="shared" si="95"/>
        <v>1.1145038167938932</v>
      </c>
      <c r="AW138" s="2">
        <f t="shared" si="99"/>
        <v>0.0304167675072744</v>
      </c>
      <c r="AX138" s="2">
        <f t="shared" si="99"/>
        <v>0.009958383915964042</v>
      </c>
      <c r="AY138" s="2">
        <f t="shared" si="99"/>
        <v>0.00210145597106548</v>
      </c>
      <c r="AZ138" s="2">
        <f t="shared" si="97"/>
        <v>0.009652486590450371</v>
      </c>
      <c r="BB138" s="2" t="str">
        <f t="shared" si="62"/>
        <v>7_1979</v>
      </c>
      <c r="BC138" s="2">
        <f t="shared" si="63"/>
        <v>-0.0026694352990768166</v>
      </c>
      <c r="BD138" s="2">
        <f t="shared" si="64"/>
        <v>0.00210145597106548</v>
      </c>
      <c r="BE138">
        <f t="shared" si="65"/>
        <v>-0.028558499204593746</v>
      </c>
      <c r="BF138" s="2">
        <f t="shared" si="66"/>
        <v>0.00750988142292508</v>
      </c>
      <c r="BG138">
        <f t="shared" si="67"/>
        <v>3</v>
      </c>
      <c r="BH138">
        <f t="shared" si="68"/>
        <v>3</v>
      </c>
      <c r="BI138">
        <f t="shared" si="69"/>
        <v>102.43</v>
      </c>
      <c r="BJ138" s="8">
        <f t="shared" si="70"/>
        <v>1.0755637801425364</v>
      </c>
      <c r="BK138" s="8">
        <f t="shared" si="71"/>
        <v>1.0272381235966024</v>
      </c>
      <c r="BL138" s="8">
        <f t="shared" si="73"/>
        <v>0.9972664453773308</v>
      </c>
      <c r="BM138" t="str">
        <f>"6"&amp;RIGHT(BB137,5)</f>
        <v>6_1979</v>
      </c>
      <c r="BN138">
        <f t="shared" si="72"/>
        <v>3</v>
      </c>
      <c r="BP138">
        <f t="shared" si="77"/>
        <v>2</v>
      </c>
      <c r="BQ138" s="8">
        <f t="shared" si="81"/>
        <v>0.399</v>
      </c>
      <c r="BR138">
        <f t="shared" si="78"/>
        <v>1</v>
      </c>
      <c r="BS138" s="8">
        <f t="shared" si="82"/>
        <v>0.19799999999999995</v>
      </c>
      <c r="BT138">
        <f t="shared" si="79"/>
        <v>1</v>
      </c>
      <c r="BU138" s="8">
        <f t="shared" si="83"/>
        <v>0.187</v>
      </c>
      <c r="BV138" s="8">
        <f t="shared" si="80"/>
        <v>0.597</v>
      </c>
      <c r="BY138">
        <f t="shared" si="46"/>
        <v>1979</v>
      </c>
      <c r="BZ138">
        <f t="shared" si="56"/>
        <v>1979</v>
      </c>
      <c r="CA138">
        <f t="shared" si="57"/>
        <v>7</v>
      </c>
      <c r="CB138">
        <f t="shared" si="58"/>
        <v>6</v>
      </c>
      <c r="CC138">
        <f t="shared" si="59"/>
        <v>9</v>
      </c>
      <c r="CD138" t="str">
        <f t="shared" si="47"/>
        <v>6_1979</v>
      </c>
      <c r="CE138" t="str">
        <f t="shared" si="47"/>
        <v>9_1979</v>
      </c>
      <c r="CG138" s="3" t="str">
        <f t="shared" si="48"/>
        <v>7_1979</v>
      </c>
      <c r="CH138">
        <f t="shared" si="49"/>
        <v>0.023899265371251532</v>
      </c>
      <c r="CI138" s="2">
        <f t="shared" si="50"/>
        <v>-0.0026694352990768166</v>
      </c>
      <c r="CJ138" s="2">
        <v>1.1107692307692307</v>
      </c>
      <c r="CK138" s="2">
        <v>1.1187969924812031</v>
      </c>
      <c r="CL138" s="2">
        <f t="shared" si="100"/>
        <v>0.008027761711972392</v>
      </c>
      <c r="CM138">
        <f t="shared" si="98"/>
        <v>3</v>
      </c>
      <c r="CN138">
        <v>102.43</v>
      </c>
      <c r="CO138">
        <v>110.169998</v>
      </c>
      <c r="CP138" s="8">
        <f t="shared" si="74"/>
        <v>1.0755637801425364</v>
      </c>
      <c r="CQ138" s="8">
        <f t="shared" si="75"/>
        <v>1.0272381235966024</v>
      </c>
      <c r="CR138" s="8">
        <f t="shared" si="76"/>
        <v>0.9972664453773308</v>
      </c>
      <c r="CS138" s="2">
        <f t="shared" si="93"/>
        <v>0.03316009737019071</v>
      </c>
      <c r="CT138" s="2">
        <f t="shared" si="94"/>
        <v>0.034471152945602324</v>
      </c>
      <c r="CU138" s="8">
        <f t="shared" si="84"/>
        <v>0.6933120400401488</v>
      </c>
      <c r="CV138" s="8">
        <f t="shared" si="85"/>
        <v>0.304</v>
      </c>
      <c r="CW138">
        <f t="shared" si="86"/>
        <v>2</v>
      </c>
      <c r="CX138">
        <f t="shared" si="87"/>
        <v>0</v>
      </c>
      <c r="CY138" s="2">
        <f t="shared" si="88"/>
        <v>1.0774396871288106</v>
      </c>
      <c r="CZ138">
        <f t="shared" si="89"/>
        <v>0.595</v>
      </c>
      <c r="DA138">
        <f t="shared" si="90"/>
        <v>3</v>
      </c>
      <c r="DB138" s="3" t="str">
        <f t="shared" si="91"/>
        <v>7_1979</v>
      </c>
      <c r="DC138">
        <f t="shared" si="92"/>
        <v>0</v>
      </c>
    </row>
    <row r="139" spans="5:107" ht="18">
      <c r="E139" t="str">
        <f t="shared" si="101"/>
        <v>12_1977</v>
      </c>
      <c r="F139" s="3">
        <v>28460</v>
      </c>
      <c r="G139">
        <v>92.739998</v>
      </c>
      <c r="H139" s="4">
        <v>0</v>
      </c>
      <c r="I139">
        <f t="shared" si="60"/>
        <v>0.9105547356024494</v>
      </c>
      <c r="J139">
        <f t="shared" si="61"/>
        <v>0.9525716868243328</v>
      </c>
      <c r="X139" s="3">
        <v>29129</v>
      </c>
      <c r="Y139">
        <v>6816.203</v>
      </c>
      <c r="Z139" s="2">
        <f t="shared" si="43"/>
        <v>0.012845638511357338</v>
      </c>
      <c r="AA139" s="2">
        <f t="shared" si="44"/>
        <v>0.010040526181473775</v>
      </c>
      <c r="AB139">
        <v>440.466</v>
      </c>
      <c r="AC139">
        <v>388.529</v>
      </c>
      <c r="AD139">
        <v>-26.802</v>
      </c>
      <c r="AE139">
        <f t="shared" si="102"/>
        <v>-51.93700000000001</v>
      </c>
      <c r="AF139">
        <f t="shared" si="103"/>
        <v>828.995</v>
      </c>
      <c r="AG139" t="s">
        <v>92</v>
      </c>
      <c r="AH139" t="str">
        <f t="shared" si="104"/>
        <v>10_1979</v>
      </c>
      <c r="AI139" s="2">
        <f t="shared" si="51"/>
        <v>-0.011053626859894194</v>
      </c>
      <c r="AJ139">
        <f t="shared" si="54"/>
        <v>0</v>
      </c>
      <c r="AK139">
        <f t="shared" si="55"/>
        <v>-4</v>
      </c>
      <c r="AL139" s="6">
        <f t="shared" si="52"/>
        <v>29129</v>
      </c>
      <c r="AM139">
        <f t="shared" si="53"/>
        <v>-4</v>
      </c>
      <c r="AN139" t="str">
        <f t="shared" si="45"/>
        <v>10_1979</v>
      </c>
      <c r="AO139">
        <v>0.9119375223967191</v>
      </c>
      <c r="AP139">
        <v>1641.6</v>
      </c>
      <c r="AQ139">
        <v>38.369</v>
      </c>
      <c r="AR139">
        <v>75.2</v>
      </c>
      <c r="AS139" s="2">
        <f t="shared" si="96"/>
        <v>1.0524220584649626</v>
      </c>
      <c r="AT139" s="2">
        <f t="shared" si="96"/>
        <v>1.1190946894812188</v>
      </c>
      <c r="AU139" s="2">
        <f t="shared" si="96"/>
        <v>1.0751835453679315</v>
      </c>
      <c r="AV139" s="2">
        <f t="shared" si="95"/>
        <v>1.1207153502235472</v>
      </c>
      <c r="AW139" s="2">
        <f t="shared" si="99"/>
        <v>0.062486200679260806</v>
      </c>
      <c r="AX139" s="2">
        <f t="shared" si="99"/>
        <v>0.007446245410571262</v>
      </c>
      <c r="AY139" s="2">
        <f t="shared" si="99"/>
        <v>0.00245627264065873</v>
      </c>
      <c r="AZ139" s="2">
        <f t="shared" si="97"/>
        <v>0.00621153342965397</v>
      </c>
      <c r="BB139" s="2" t="str">
        <f t="shared" si="62"/>
        <v>10_1979</v>
      </c>
      <c r="BC139" s="2">
        <f t="shared" si="63"/>
        <v>-0.011053626859894194</v>
      </c>
      <c r="BD139" s="2">
        <f t="shared" si="64"/>
        <v>0.00245627264065873</v>
      </c>
      <c r="BE139">
        <f t="shared" si="65"/>
        <v>-0.05373537102767911</v>
      </c>
      <c r="BF139" s="2">
        <f t="shared" si="66"/>
        <v>0.0051706522013097445</v>
      </c>
      <c r="BG139">
        <f t="shared" si="67"/>
        <v>3</v>
      </c>
      <c r="BH139">
        <f t="shared" si="68"/>
        <v>3</v>
      </c>
      <c r="BI139">
        <f t="shared" si="69"/>
        <v>110.169998</v>
      </c>
      <c r="BJ139" s="8">
        <f t="shared" si="70"/>
        <v>0.9550694645560399</v>
      </c>
      <c r="BK139" s="8">
        <f t="shared" si="71"/>
        <v>0.9272034478933184</v>
      </c>
      <c r="BL139" s="8">
        <f t="shared" si="73"/>
        <v>1.0661704741067526</v>
      </c>
      <c r="BM139" t="str">
        <f>"9"&amp;RIGHT(BB138,5)</f>
        <v>9_1979</v>
      </c>
      <c r="BN139">
        <f t="shared" si="72"/>
        <v>3</v>
      </c>
      <c r="BP139">
        <f t="shared" si="77"/>
        <v>1</v>
      </c>
      <c r="BQ139" s="8">
        <f t="shared" si="81"/>
        <v>0.103</v>
      </c>
      <c r="BR139">
        <f t="shared" si="78"/>
        <v>1</v>
      </c>
      <c r="BS139" s="8">
        <f t="shared" si="82"/>
        <v>0.17800000000000005</v>
      </c>
      <c r="BT139">
        <f t="shared" si="79"/>
        <v>1</v>
      </c>
      <c r="BU139" s="8">
        <f t="shared" si="83"/>
        <v>0.054</v>
      </c>
      <c r="BV139" s="8">
        <f t="shared" si="80"/>
        <v>0.281</v>
      </c>
      <c r="BY139">
        <f t="shared" si="46"/>
        <v>1979</v>
      </c>
      <c r="BZ139">
        <f t="shared" si="56"/>
        <v>1979</v>
      </c>
      <c r="CA139">
        <f t="shared" si="57"/>
        <v>10</v>
      </c>
      <c r="CB139">
        <f t="shared" si="58"/>
        <v>9</v>
      </c>
      <c r="CC139">
        <f t="shared" si="59"/>
        <v>12</v>
      </c>
      <c r="CD139" t="str">
        <f t="shared" si="47"/>
        <v>9_1979</v>
      </c>
      <c r="CE139" t="str">
        <f t="shared" si="47"/>
        <v>12_1979</v>
      </c>
      <c r="CG139" s="3" t="str">
        <f t="shared" si="48"/>
        <v>10_1979</v>
      </c>
      <c r="CH139">
        <f t="shared" si="49"/>
        <v>0.012845638511357338</v>
      </c>
      <c r="CI139" s="2">
        <f t="shared" si="50"/>
        <v>-0.011053626859894194</v>
      </c>
      <c r="CJ139" s="2">
        <v>1.1187969924812031</v>
      </c>
      <c r="CK139" s="2">
        <v>1.1325478645066274</v>
      </c>
      <c r="CL139" s="2">
        <f t="shared" si="100"/>
        <v>0.013750872025424243</v>
      </c>
      <c r="CM139">
        <f t="shared" si="98"/>
        <v>3</v>
      </c>
      <c r="CN139">
        <v>110.169998</v>
      </c>
      <c r="CO139">
        <v>105.220001</v>
      </c>
      <c r="CP139" s="8">
        <f t="shared" si="74"/>
        <v>0.9550694645560399</v>
      </c>
      <c r="CQ139" s="8">
        <f t="shared" si="75"/>
        <v>0.9272034478933184</v>
      </c>
      <c r="CR139" s="8">
        <f t="shared" si="76"/>
        <v>1.0661704741067526</v>
      </c>
      <c r="CS139" s="2">
        <f t="shared" si="93"/>
        <v>0.032324870968028246</v>
      </c>
      <c r="CT139" s="2">
        <f t="shared" si="94"/>
        <v>0.033123882737060795</v>
      </c>
      <c r="CU139" s="8">
        <f t="shared" si="84"/>
        <v>0.3878059409075537</v>
      </c>
      <c r="CV139" s="8">
        <f t="shared" si="85"/>
        <v>0.158</v>
      </c>
      <c r="CW139">
        <f t="shared" si="86"/>
        <v>1</v>
      </c>
      <c r="CX139">
        <f t="shared" si="87"/>
        <v>0</v>
      </c>
      <c r="CY139" s="2">
        <f t="shared" si="88"/>
        <v>1.333705651225688</v>
      </c>
      <c r="CZ139">
        <f t="shared" si="89"/>
        <v>0.858</v>
      </c>
      <c r="DA139">
        <f t="shared" si="90"/>
        <v>4</v>
      </c>
      <c r="DB139" s="3" t="str">
        <f t="shared" si="91"/>
        <v>10_1979</v>
      </c>
      <c r="DC139">
        <f t="shared" si="92"/>
        <v>0</v>
      </c>
    </row>
    <row r="140" spans="5:107" ht="18">
      <c r="E140" t="str">
        <f t="shared" si="101"/>
        <v>1_1978</v>
      </c>
      <c r="F140" s="3">
        <v>28491</v>
      </c>
      <c r="G140">
        <v>90.129997</v>
      </c>
      <c r="H140" s="4">
        <v>0</v>
      </c>
      <c r="I140">
        <f t="shared" si="60"/>
        <v>0.8934377446502105</v>
      </c>
      <c r="J140">
        <f t="shared" si="61"/>
        <v>0.9351444053841482</v>
      </c>
      <c r="X140" s="3">
        <v>29221</v>
      </c>
      <c r="Y140">
        <v>6837.641</v>
      </c>
      <c r="Z140" s="2">
        <f aca="true" t="shared" si="105" ref="Z140:Z203">Y140/Y136-1</f>
        <v>0.014207812865719038</v>
      </c>
      <c r="AA140" s="2">
        <f aca="true" t="shared" si="106" ref="AA140:AA203">(Y140/Y139)^4-1</f>
        <v>0.012640087691029533</v>
      </c>
      <c r="AB140">
        <v>440.766</v>
      </c>
      <c r="AC140">
        <v>399.372</v>
      </c>
      <c r="AD140">
        <v>-35.803</v>
      </c>
      <c r="AE140">
        <f t="shared" si="102"/>
        <v>-41.394000000000005</v>
      </c>
      <c r="AF140">
        <f t="shared" si="103"/>
        <v>840.138</v>
      </c>
      <c r="AG140" t="s">
        <v>92</v>
      </c>
      <c r="AH140" t="str">
        <f t="shared" si="104"/>
        <v>1_1980</v>
      </c>
      <c r="AI140" s="2">
        <f t="shared" si="51"/>
        <v>0.0013621743543617004</v>
      </c>
      <c r="AJ140">
        <f t="shared" si="54"/>
        <v>1</v>
      </c>
      <c r="AK140">
        <f t="shared" si="55"/>
        <v>0</v>
      </c>
      <c r="AL140" s="6">
        <f t="shared" si="52"/>
        <v>29221</v>
      </c>
      <c r="AM140">
        <f t="shared" si="53"/>
        <v>1</v>
      </c>
      <c r="AN140" t="str">
        <f t="shared" si="45"/>
        <v>1_1980</v>
      </c>
      <c r="AO140">
        <v>0.9400353779997884</v>
      </c>
      <c r="AP140">
        <v>1697.3</v>
      </c>
      <c r="AQ140">
        <v>39.187</v>
      </c>
      <c r="AR140">
        <v>78</v>
      </c>
      <c r="AS140" s="2">
        <f t="shared" si="96"/>
        <v>1.0660476940905272</v>
      </c>
      <c r="AT140" s="2">
        <f t="shared" si="96"/>
        <v>1.1297257720979765</v>
      </c>
      <c r="AU140" s="2">
        <f t="shared" si="96"/>
        <v>1.0824241084992954</v>
      </c>
      <c r="AV140" s="2">
        <f t="shared" si="95"/>
        <v>1.1386861313868613</v>
      </c>
      <c r="AW140" s="2">
        <f t="shared" si="99"/>
        <v>0.013625635625564625</v>
      </c>
      <c r="AX140" s="2">
        <f t="shared" si="99"/>
        <v>0.010631082616757714</v>
      </c>
      <c r="AY140" s="2">
        <f t="shared" si="99"/>
        <v>0.007240563131363897</v>
      </c>
      <c r="AZ140" s="2">
        <f t="shared" si="97"/>
        <v>0.017970781163314076</v>
      </c>
      <c r="BB140" s="2" t="str">
        <f t="shared" si="62"/>
        <v>1_1980</v>
      </c>
      <c r="BC140" s="2">
        <f t="shared" si="63"/>
        <v>0.0013621743543617004</v>
      </c>
      <c r="BD140" s="2">
        <f t="shared" si="64"/>
        <v>0.007240563131363897</v>
      </c>
      <c r="BE140">
        <f t="shared" si="65"/>
        <v>-0.050891176974545926</v>
      </c>
      <c r="BF140" s="2">
        <f t="shared" si="66"/>
        <v>0.014457501814732376</v>
      </c>
      <c r="BG140">
        <f t="shared" si="67"/>
        <v>2</v>
      </c>
      <c r="BH140">
        <f t="shared" si="68"/>
        <v>2</v>
      </c>
      <c r="BI140">
        <f t="shared" si="69"/>
        <v>105.220001</v>
      </c>
      <c r="BJ140" s="8">
        <f t="shared" si="70"/>
        <v>0.970823047226544</v>
      </c>
      <c r="BK140" s="8">
        <f t="shared" si="71"/>
        <v>1.116327674241326</v>
      </c>
      <c r="BL140" s="8">
        <f t="shared" si="73"/>
        <v>1.2173540656020334</v>
      </c>
      <c r="BM140" t="str">
        <f>"12"&amp;RIGHT(BB139,5)</f>
        <v>12_1979</v>
      </c>
      <c r="BN140">
        <f t="shared" si="72"/>
        <v>2</v>
      </c>
      <c r="BP140">
        <f t="shared" si="77"/>
        <v>3</v>
      </c>
      <c r="BQ140" s="8">
        <f t="shared" si="81"/>
        <v>0.605</v>
      </c>
      <c r="BR140">
        <f t="shared" si="78"/>
        <v>1</v>
      </c>
      <c r="BS140" s="8">
        <f t="shared" si="82"/>
        <v>0.025000000000000022</v>
      </c>
      <c r="BT140">
        <f t="shared" si="79"/>
        <v>1</v>
      </c>
      <c r="BU140" s="8">
        <f t="shared" si="83"/>
        <v>0.216</v>
      </c>
      <c r="BV140" s="8">
        <f t="shared" si="80"/>
        <v>0.63</v>
      </c>
      <c r="BY140">
        <f t="shared" si="46"/>
        <v>1979</v>
      </c>
      <c r="BZ140">
        <f t="shared" si="56"/>
        <v>1980</v>
      </c>
      <c r="CA140">
        <f t="shared" si="57"/>
        <v>1</v>
      </c>
      <c r="CB140">
        <f t="shared" si="58"/>
        <v>12</v>
      </c>
      <c r="CC140">
        <f t="shared" si="59"/>
        <v>3</v>
      </c>
      <c r="CD140" t="str">
        <f t="shared" si="47"/>
        <v>12_1979</v>
      </c>
      <c r="CE140" t="str">
        <f t="shared" si="47"/>
        <v>3_1980</v>
      </c>
      <c r="CG140" s="3" t="str">
        <f t="shared" si="48"/>
        <v>1_1980</v>
      </c>
      <c r="CH140">
        <f t="shared" si="49"/>
        <v>0.014207812865719038</v>
      </c>
      <c r="CI140" s="2">
        <f t="shared" si="50"/>
        <v>0.0013621743543617004</v>
      </c>
      <c r="CJ140" s="2">
        <v>1.1325478645066274</v>
      </c>
      <c r="CK140" s="2">
        <v>1.1459227467811157</v>
      </c>
      <c r="CL140" s="2">
        <f t="shared" si="100"/>
        <v>0.013374882274488353</v>
      </c>
      <c r="CM140">
        <f t="shared" si="98"/>
        <v>2</v>
      </c>
      <c r="CN140">
        <v>105.220001</v>
      </c>
      <c r="CO140">
        <v>102.150002</v>
      </c>
      <c r="CP140" s="8">
        <f t="shared" si="74"/>
        <v>0.970823047226544</v>
      </c>
      <c r="CQ140" s="8">
        <f t="shared" si="75"/>
        <v>1.116327674241326</v>
      </c>
      <c r="CR140" s="8">
        <f t="shared" si="76"/>
        <v>1.2173540656020334</v>
      </c>
      <c r="CS140" s="2">
        <f t="shared" si="93"/>
        <v>0.0316315033053454</v>
      </c>
      <c r="CT140" s="2">
        <f t="shared" si="94"/>
        <v>0.0331347053361577</v>
      </c>
      <c r="CU140" s="8">
        <f t="shared" si="84"/>
        <v>0.42878947380331756</v>
      </c>
      <c r="CV140" s="8">
        <f t="shared" si="85"/>
        <v>0.17</v>
      </c>
      <c r="CW140">
        <f t="shared" si="86"/>
        <v>1</v>
      </c>
      <c r="CX140">
        <f t="shared" si="87"/>
        <v>0</v>
      </c>
      <c r="CY140" s="2">
        <f t="shared" si="88"/>
        <v>0.9588898002700736</v>
      </c>
      <c r="CZ140">
        <f t="shared" si="89"/>
        <v>0.408</v>
      </c>
      <c r="DA140">
        <f t="shared" si="90"/>
        <v>2</v>
      </c>
      <c r="DB140" s="3" t="str">
        <f t="shared" si="91"/>
        <v>1_1980</v>
      </c>
      <c r="DC140">
        <f t="shared" si="92"/>
        <v>1</v>
      </c>
    </row>
    <row r="141" spans="5:107" ht="18">
      <c r="E141" t="str">
        <f t="shared" si="101"/>
        <v>2_1978</v>
      </c>
      <c r="F141" s="3">
        <v>28522</v>
      </c>
      <c r="G141">
        <v>87.32</v>
      </c>
      <c r="H141" s="4">
        <v>0</v>
      </c>
      <c r="I141">
        <f t="shared" si="60"/>
        <v>0.8690286364740654</v>
      </c>
      <c r="J141">
        <f t="shared" si="61"/>
        <v>0.9167373847704965</v>
      </c>
      <c r="X141" s="3">
        <v>29312</v>
      </c>
      <c r="Y141">
        <v>6696.753</v>
      </c>
      <c r="Z141" s="2">
        <f t="shared" si="105"/>
        <v>-0.0077507055423842175</v>
      </c>
      <c r="AA141" s="2">
        <f t="shared" si="106"/>
        <v>-0.0799065409585944</v>
      </c>
      <c r="AB141">
        <v>408.759</v>
      </c>
      <c r="AC141">
        <v>406.901</v>
      </c>
      <c r="AD141">
        <v>-15.211</v>
      </c>
      <c r="AE141">
        <f t="shared" si="102"/>
        <v>-1.858000000000004</v>
      </c>
      <c r="AF141">
        <f t="shared" si="103"/>
        <v>815.6600000000001</v>
      </c>
      <c r="AG141" t="s">
        <v>92</v>
      </c>
      <c r="AH141" t="str">
        <f t="shared" si="104"/>
        <v>4_1980</v>
      </c>
      <c r="AI141" s="2">
        <f t="shared" si="51"/>
        <v>-0.021958518408103256</v>
      </c>
      <c r="AJ141">
        <f t="shared" si="54"/>
        <v>0</v>
      </c>
      <c r="AK141">
        <f t="shared" si="55"/>
        <v>-1</v>
      </c>
      <c r="AL141" s="6">
        <f t="shared" si="52"/>
        <v>29312</v>
      </c>
      <c r="AM141">
        <f t="shared" si="53"/>
        <v>-1</v>
      </c>
      <c r="AN141" t="str">
        <f aca="true" t="shared" si="107" ref="AN141:AN204">AH141</f>
        <v>4_1980</v>
      </c>
      <c r="AO141">
        <v>1.001675848712005</v>
      </c>
      <c r="AP141">
        <v>1695.2</v>
      </c>
      <c r="AQ141">
        <v>40.15</v>
      </c>
      <c r="AR141">
        <v>80.9</v>
      </c>
      <c r="AS141" s="2">
        <f t="shared" si="96"/>
        <v>1.1171210816449313</v>
      </c>
      <c r="AT141" s="2">
        <f t="shared" si="96"/>
        <v>1.1019240769630785</v>
      </c>
      <c r="AU141" s="2">
        <f t="shared" si="96"/>
        <v>1.0890498277592426</v>
      </c>
      <c r="AV141" s="2">
        <f t="shared" si="95"/>
        <v>1.1458923512747876</v>
      </c>
      <c r="AW141" s="2">
        <f t="shared" si="99"/>
        <v>0.05107338755440405</v>
      </c>
      <c r="AX141" s="2">
        <f t="shared" si="99"/>
        <v>-0.027801695134898052</v>
      </c>
      <c r="AY141" s="2">
        <f t="shared" si="99"/>
        <v>0.00662571925994726</v>
      </c>
      <c r="AZ141" s="2">
        <f t="shared" si="97"/>
        <v>0.007206219887926357</v>
      </c>
      <c r="BB141" s="2" t="str">
        <f t="shared" si="62"/>
        <v>4_1980</v>
      </c>
      <c r="BC141" s="2">
        <f t="shared" si="63"/>
        <v>-0.021958518408103256</v>
      </c>
      <c r="BD141" s="2">
        <f t="shared" si="64"/>
        <v>0.00662571925994726</v>
      </c>
      <c r="BE141">
        <f t="shared" si="65"/>
        <v>-0.034319406212712567</v>
      </c>
      <c r="BF141" s="2">
        <f t="shared" si="66"/>
        <v>0.018424011003035368</v>
      </c>
      <c r="BG141">
        <f t="shared" si="67"/>
        <v>3</v>
      </c>
      <c r="BH141">
        <f t="shared" si="68"/>
        <v>4</v>
      </c>
      <c r="BI141">
        <f t="shared" si="69"/>
        <v>102.150002</v>
      </c>
      <c r="BJ141" s="8">
        <f t="shared" si="70"/>
        <v>1.149877598631863</v>
      </c>
      <c r="BK141" s="8">
        <f t="shared" si="71"/>
        <v>1.2539402201871714</v>
      </c>
      <c r="BL141" s="8">
        <f t="shared" si="73"/>
        <v>1.3290258672731108</v>
      </c>
      <c r="BM141" t="str">
        <f>"3"&amp;RIGHT(BB140,5)</f>
        <v>3_1980</v>
      </c>
      <c r="BN141">
        <f t="shared" si="72"/>
        <v>4</v>
      </c>
      <c r="BP141">
        <f t="shared" si="77"/>
        <v>1</v>
      </c>
      <c r="BQ141" s="8">
        <f t="shared" si="81"/>
        <v>0.024</v>
      </c>
      <c r="BR141">
        <f t="shared" si="78"/>
        <v>1</v>
      </c>
      <c r="BS141" s="8">
        <f t="shared" si="82"/>
        <v>0.03500000000000003</v>
      </c>
      <c r="BT141">
        <f t="shared" si="79"/>
        <v>1</v>
      </c>
      <c r="BU141" s="8">
        <f t="shared" si="83"/>
        <v>0.004</v>
      </c>
      <c r="BV141" s="8">
        <f t="shared" si="80"/>
        <v>0.05900000000000003</v>
      </c>
      <c r="BY141">
        <f aca="true" t="shared" si="108" ref="BY141:BY204">IF(CB141=12,BZ141-1,BZ141)</f>
        <v>1980</v>
      </c>
      <c r="BZ141">
        <f t="shared" si="56"/>
        <v>1980</v>
      </c>
      <c r="CA141">
        <f t="shared" si="57"/>
        <v>4</v>
      </c>
      <c r="CB141">
        <f t="shared" si="58"/>
        <v>3</v>
      </c>
      <c r="CC141">
        <f t="shared" si="59"/>
        <v>6</v>
      </c>
      <c r="CD141" t="str">
        <f aca="true" t="shared" si="109" ref="CD141:CE204">CB141&amp;"_"&amp;BY141</f>
        <v>3_1980</v>
      </c>
      <c r="CE141" t="str">
        <f t="shared" si="109"/>
        <v>6_1980</v>
      </c>
      <c r="CG141" s="3" t="str">
        <f aca="true" t="shared" si="110" ref="CG141:CG204">AN141</f>
        <v>4_1980</v>
      </c>
      <c r="CH141">
        <f aca="true" t="shared" si="111" ref="CH141:CH204">Z141</f>
        <v>-0.0077507055423842175</v>
      </c>
      <c r="CI141" s="2">
        <f aca="true" t="shared" si="112" ref="CI141:CI204">CH141-CH140</f>
        <v>-0.021958518408103256</v>
      </c>
      <c r="CJ141" s="2">
        <v>1.1459227467811157</v>
      </c>
      <c r="CK141" s="2">
        <v>1.1426592797783932</v>
      </c>
      <c r="CL141" s="2">
        <f t="shared" si="100"/>
        <v>-0.0032634670027225088</v>
      </c>
      <c r="CM141">
        <f t="shared" si="98"/>
        <v>4</v>
      </c>
      <c r="CN141">
        <v>102.150002</v>
      </c>
      <c r="CO141">
        <v>117.459999</v>
      </c>
      <c r="CP141" s="8">
        <f t="shared" si="74"/>
        <v>1.149877598631863</v>
      </c>
      <c r="CQ141" s="8">
        <f t="shared" si="75"/>
        <v>1.2539402201871714</v>
      </c>
      <c r="CR141" s="8">
        <f t="shared" si="76"/>
        <v>1.3290258672731108</v>
      </c>
      <c r="CS141" s="2">
        <f t="shared" si="93"/>
        <v>0.03075827251919446</v>
      </c>
      <c r="CT141" s="2">
        <f t="shared" si="94"/>
        <v>0.03030743951555115</v>
      </c>
      <c r="CU141" s="8">
        <f t="shared" si="84"/>
        <v>-0.2557360722738464</v>
      </c>
      <c r="CV141" s="8">
        <f t="shared" si="85"/>
        <v>0.054</v>
      </c>
      <c r="CW141">
        <f t="shared" si="86"/>
        <v>1</v>
      </c>
      <c r="CX141">
        <f t="shared" si="87"/>
        <v>0</v>
      </c>
      <c r="CY141" s="2">
        <f t="shared" si="88"/>
        <v>1.724525686072426</v>
      </c>
      <c r="CZ141">
        <f t="shared" si="89"/>
        <v>0.979</v>
      </c>
      <c r="DA141">
        <f t="shared" si="90"/>
        <v>4</v>
      </c>
      <c r="DB141" s="3" t="str">
        <f t="shared" si="91"/>
        <v>4_1980</v>
      </c>
      <c r="DC141">
        <f t="shared" si="92"/>
        <v>0</v>
      </c>
    </row>
    <row r="142" spans="5:107" ht="18">
      <c r="E142" t="str">
        <f t="shared" si="101"/>
        <v>3_1978</v>
      </c>
      <c r="F142" s="3">
        <v>28550</v>
      </c>
      <c r="G142">
        <v>89.790001</v>
      </c>
      <c r="H142" s="4">
        <v>0</v>
      </c>
      <c r="I142">
        <f t="shared" si="60"/>
        <v>0.8936106520617839</v>
      </c>
      <c r="J142">
        <f t="shared" si="61"/>
        <v>0.9498404478664978</v>
      </c>
      <c r="X142" s="3">
        <v>29403</v>
      </c>
      <c r="Y142">
        <v>6688.794</v>
      </c>
      <c r="Z142" s="2">
        <f t="shared" si="105"/>
        <v>-0.01623808683374517</v>
      </c>
      <c r="AA142" s="2">
        <f t="shared" si="106"/>
        <v>-0.0047454773939663575</v>
      </c>
      <c r="AB142">
        <v>379.344</v>
      </c>
      <c r="AC142">
        <v>406.034</v>
      </c>
      <c r="AD142">
        <v>5.471</v>
      </c>
      <c r="AE142">
        <f t="shared" si="102"/>
        <v>26.689999999999998</v>
      </c>
      <c r="AF142">
        <f t="shared" si="103"/>
        <v>785.3779999999999</v>
      </c>
      <c r="AG142" t="s">
        <v>92</v>
      </c>
      <c r="AH142" t="str">
        <f t="shared" si="104"/>
        <v>7_1980</v>
      </c>
      <c r="AI142" s="2">
        <f aca="true" t="shared" si="113" ref="AI142:AI205">Z142-Z141</f>
        <v>-0.008487381291360951</v>
      </c>
      <c r="AJ142">
        <f t="shared" si="54"/>
        <v>0</v>
      </c>
      <c r="AK142">
        <f t="shared" si="55"/>
        <v>-2</v>
      </c>
      <c r="AL142" s="6">
        <f aca="true" t="shared" si="114" ref="AL142:AL205">X142</f>
        <v>29403</v>
      </c>
      <c r="AM142">
        <f aca="true" t="shared" si="115" ref="AM142:AM205">SUM(AJ142:AK142)</f>
        <v>-2</v>
      </c>
      <c r="AN142" t="str">
        <f t="shared" si="107"/>
        <v>7_1980</v>
      </c>
      <c r="AO142">
        <v>0.9667101257610541</v>
      </c>
      <c r="AP142">
        <v>1747.1</v>
      </c>
      <c r="AQ142">
        <v>41.028</v>
      </c>
      <c r="AR142">
        <v>82.6</v>
      </c>
      <c r="AS142" s="2">
        <f t="shared" si="96"/>
        <v>1.0817890290448737</v>
      </c>
      <c r="AT142" s="2">
        <f t="shared" si="96"/>
        <v>1.1015068406783934</v>
      </c>
      <c r="AU142" s="2">
        <f t="shared" si="96"/>
        <v>1.0916637841577308</v>
      </c>
      <c r="AV142" s="2">
        <f t="shared" si="95"/>
        <v>1.1315068493150684</v>
      </c>
      <c r="AW142" s="2">
        <f t="shared" si="99"/>
        <v>-0.03533205260005756</v>
      </c>
      <c r="AX142" s="2">
        <f t="shared" si="99"/>
        <v>-0.0004172362846850408</v>
      </c>
      <c r="AY142" s="2">
        <f t="shared" si="99"/>
        <v>0.0026139563984881597</v>
      </c>
      <c r="AZ142" s="2">
        <f t="shared" si="97"/>
        <v>-0.014385501959719216</v>
      </c>
      <c r="BB142" s="2" t="str">
        <f t="shared" si="62"/>
        <v>7_1980</v>
      </c>
      <c r="BC142" s="2">
        <f t="shared" si="63"/>
        <v>-0.008487381291360951</v>
      </c>
      <c r="BD142" s="2">
        <f t="shared" si="64"/>
        <v>0.0026139563984881597</v>
      </c>
      <c r="BE142">
        <f t="shared" si="65"/>
        <v>-0.0401373522049967</v>
      </c>
      <c r="BF142" s="2">
        <f t="shared" si="66"/>
        <v>0.018936511430458047</v>
      </c>
      <c r="BG142">
        <f t="shared" si="67"/>
        <v>3</v>
      </c>
      <c r="BH142">
        <f t="shared" si="68"/>
        <v>4</v>
      </c>
      <c r="BI142">
        <f t="shared" si="69"/>
        <v>117.459999</v>
      </c>
      <c r="BJ142" s="8">
        <f t="shared" si="70"/>
        <v>1.090498868470108</v>
      </c>
      <c r="BK142" s="8">
        <f t="shared" si="71"/>
        <v>1.1557976856444552</v>
      </c>
      <c r="BL142" s="8">
        <f t="shared" si="73"/>
        <v>1.1605653683004034</v>
      </c>
      <c r="BM142" t="str">
        <f>"6"&amp;RIGHT(BB141,5)</f>
        <v>6_1980</v>
      </c>
      <c r="BN142">
        <f t="shared" si="72"/>
        <v>4</v>
      </c>
      <c r="BP142">
        <f t="shared" si="77"/>
        <v>1</v>
      </c>
      <c r="BQ142" s="8">
        <f t="shared" si="81"/>
        <v>0.172</v>
      </c>
      <c r="BR142">
        <f t="shared" si="78"/>
        <v>1</v>
      </c>
      <c r="BS142" s="8">
        <f t="shared" si="82"/>
        <v>0.17300000000000004</v>
      </c>
      <c r="BT142">
        <f t="shared" si="79"/>
        <v>1</v>
      </c>
      <c r="BU142" s="8">
        <f t="shared" si="83"/>
        <v>0.068</v>
      </c>
      <c r="BV142" s="8">
        <f t="shared" si="80"/>
        <v>0.34500000000000003</v>
      </c>
      <c r="BY142">
        <f t="shared" si="108"/>
        <v>1980</v>
      </c>
      <c r="BZ142">
        <f t="shared" si="56"/>
        <v>1980</v>
      </c>
      <c r="CA142">
        <f t="shared" si="57"/>
        <v>7</v>
      </c>
      <c r="CB142">
        <f t="shared" si="58"/>
        <v>6</v>
      </c>
      <c r="CC142">
        <f t="shared" si="59"/>
        <v>9</v>
      </c>
      <c r="CD142" t="str">
        <f t="shared" si="109"/>
        <v>6_1980</v>
      </c>
      <c r="CE142" t="str">
        <f t="shared" si="109"/>
        <v>9_1980</v>
      </c>
      <c r="CG142" s="3" t="str">
        <f t="shared" si="110"/>
        <v>7_1980</v>
      </c>
      <c r="CH142">
        <f t="shared" si="111"/>
        <v>-0.01623808683374517</v>
      </c>
      <c r="CI142" s="2">
        <f t="shared" si="112"/>
        <v>-0.008487381291360951</v>
      </c>
      <c r="CJ142" s="2">
        <v>1.1426592797783932</v>
      </c>
      <c r="CK142" s="2">
        <v>1.1276881720430108</v>
      </c>
      <c r="CL142" s="2">
        <f t="shared" si="100"/>
        <v>-0.01497110773538246</v>
      </c>
      <c r="CM142">
        <f t="shared" si="98"/>
        <v>4</v>
      </c>
      <c r="CN142">
        <v>117.459999</v>
      </c>
      <c r="CO142">
        <v>128.089996</v>
      </c>
      <c r="CP142" s="8">
        <f t="shared" si="74"/>
        <v>1.090498868470108</v>
      </c>
      <c r="CQ142" s="8">
        <f t="shared" si="75"/>
        <v>1.1557976856444552</v>
      </c>
      <c r="CR142" s="8">
        <f t="shared" si="76"/>
        <v>1.1605653683004034</v>
      </c>
      <c r="CS142" s="2">
        <f t="shared" si="93"/>
        <v>0.029718752039579674</v>
      </c>
      <c r="CT142" s="2">
        <f t="shared" si="94"/>
        <v>0.03068868147189696</v>
      </c>
      <c r="CU142" s="8">
        <f t="shared" si="84"/>
        <v>-0.5291229878551521</v>
      </c>
      <c r="CV142" s="8">
        <f t="shared" si="85"/>
        <v>0.033</v>
      </c>
      <c r="CW142">
        <f t="shared" si="86"/>
        <v>1</v>
      </c>
      <c r="CX142">
        <f t="shared" si="87"/>
        <v>0</v>
      </c>
      <c r="CY142" s="2">
        <f t="shared" si="88"/>
        <v>1.276563895361006</v>
      </c>
      <c r="CZ142">
        <f t="shared" si="89"/>
        <v>0.812</v>
      </c>
      <c r="DA142">
        <f t="shared" si="90"/>
        <v>4</v>
      </c>
      <c r="DB142" s="3" t="str">
        <f t="shared" si="91"/>
        <v>7_1980</v>
      </c>
      <c r="DC142">
        <f t="shared" si="92"/>
        <v>0</v>
      </c>
    </row>
    <row r="143" spans="5:107" ht="18">
      <c r="E143" t="str">
        <f t="shared" si="101"/>
        <v>4_1978</v>
      </c>
      <c r="F143" s="3">
        <v>28581</v>
      </c>
      <c r="G143">
        <v>95.93</v>
      </c>
      <c r="H143" s="4">
        <v>0</v>
      </c>
      <c r="I143">
        <f t="shared" si="60"/>
        <v>0.9547173281832009</v>
      </c>
      <c r="J143">
        <f t="shared" si="61"/>
        <v>1.018545386591593</v>
      </c>
      <c r="X143" s="3">
        <v>29495</v>
      </c>
      <c r="Y143">
        <v>6813.535</v>
      </c>
      <c r="Z143" s="2">
        <f t="shared" si="105"/>
        <v>-0.00039142026726624035</v>
      </c>
      <c r="AA143" s="2">
        <f t="shared" si="106"/>
        <v>0.07670983791264074</v>
      </c>
      <c r="AB143">
        <v>399.686</v>
      </c>
      <c r="AC143">
        <v>403.575</v>
      </c>
      <c r="AD143">
        <v>-6.682</v>
      </c>
      <c r="AE143">
        <f t="shared" si="102"/>
        <v>3.88900000000001</v>
      </c>
      <c r="AF143">
        <f t="shared" si="103"/>
        <v>803.261</v>
      </c>
      <c r="AG143" t="s">
        <v>92</v>
      </c>
      <c r="AH143" t="str">
        <f t="shared" si="104"/>
        <v>10_1980</v>
      </c>
      <c r="AI143" s="2">
        <f t="shared" si="113"/>
        <v>0.01584666656647893</v>
      </c>
      <c r="AJ143">
        <f aca="true" t="shared" si="116" ref="AJ143:AJ206">IF(AI143&gt;0,AJ142+1,0)</f>
        <v>1</v>
      </c>
      <c r="AK143">
        <f aca="true" t="shared" si="117" ref="AK143:AK206">IF(AI143&lt;=0,AK142-1,0)</f>
        <v>0</v>
      </c>
      <c r="AL143" s="6">
        <f t="shared" si="114"/>
        <v>29495</v>
      </c>
      <c r="AM143">
        <f t="shared" si="115"/>
        <v>1</v>
      </c>
      <c r="AN143" t="str">
        <f t="shared" si="107"/>
        <v>10_1980</v>
      </c>
      <c r="AO143">
        <v>1.015487213703337</v>
      </c>
      <c r="AP143">
        <v>1817.1</v>
      </c>
      <c r="AQ143">
        <v>42.058</v>
      </c>
      <c r="AR143">
        <v>84.7</v>
      </c>
      <c r="AS143" s="2">
        <f t="shared" si="96"/>
        <v>1.1135491069985504</v>
      </c>
      <c r="AT143" s="2">
        <f t="shared" si="96"/>
        <v>1.106907894736842</v>
      </c>
      <c r="AU143" s="2">
        <f t="shared" si="96"/>
        <v>1.0961453256535223</v>
      </c>
      <c r="AV143" s="2">
        <f t="shared" si="95"/>
        <v>1.1263297872340425</v>
      </c>
      <c r="AW143" s="2">
        <f t="shared" si="99"/>
        <v>0.031760077953676635</v>
      </c>
      <c r="AX143" s="2">
        <f t="shared" si="99"/>
        <v>0.0054010540584485955</v>
      </c>
      <c r="AY143" s="2">
        <f t="shared" si="99"/>
        <v>0.004481541495791497</v>
      </c>
      <c r="AZ143" s="2">
        <f t="shared" si="97"/>
        <v>-0.005177062081025863</v>
      </c>
      <c r="BB143" s="2" t="str">
        <f t="shared" si="62"/>
        <v>10_1980</v>
      </c>
      <c r="BC143" s="2">
        <f t="shared" si="63"/>
        <v>0.01584666656647893</v>
      </c>
      <c r="BD143" s="2">
        <f t="shared" si="64"/>
        <v>0.004481541495791497</v>
      </c>
      <c r="BE143">
        <f t="shared" si="65"/>
        <v>-0.013237058778623578</v>
      </c>
      <c r="BF143" s="2">
        <f t="shared" si="66"/>
        <v>0.020961780285590814</v>
      </c>
      <c r="BG143">
        <f t="shared" si="67"/>
        <v>2</v>
      </c>
      <c r="BH143">
        <f t="shared" si="68"/>
        <v>1</v>
      </c>
      <c r="BI143">
        <f t="shared" si="69"/>
        <v>128.089996</v>
      </c>
      <c r="BJ143" s="8">
        <f t="shared" si="70"/>
        <v>1.059879766098205</v>
      </c>
      <c r="BK143" s="8">
        <f t="shared" si="71"/>
        <v>1.0642517859084013</v>
      </c>
      <c r="BL143" s="8">
        <f t="shared" si="73"/>
        <v>1.0042938794377039</v>
      </c>
      <c r="BM143" t="str">
        <f>"9"&amp;RIGHT(BB142,5)</f>
        <v>9_1980</v>
      </c>
      <c r="BN143">
        <f t="shared" si="72"/>
        <v>1</v>
      </c>
      <c r="BP143">
        <f t="shared" si="77"/>
        <v>4</v>
      </c>
      <c r="BQ143" s="8">
        <f t="shared" si="81"/>
        <v>0.931</v>
      </c>
      <c r="BR143">
        <f t="shared" si="78"/>
        <v>1</v>
      </c>
      <c r="BS143" s="8">
        <f t="shared" si="82"/>
        <v>0.07399999999999995</v>
      </c>
      <c r="BT143">
        <f t="shared" si="79"/>
        <v>3</v>
      </c>
      <c r="BU143" s="8">
        <f t="shared" si="83"/>
        <v>0.502</v>
      </c>
      <c r="BV143" s="8">
        <f t="shared" si="80"/>
        <v>1.005</v>
      </c>
      <c r="BY143">
        <f t="shared" si="108"/>
        <v>1980</v>
      </c>
      <c r="BZ143">
        <f t="shared" si="56"/>
        <v>1980</v>
      </c>
      <c r="CA143">
        <f t="shared" si="57"/>
        <v>10</v>
      </c>
      <c r="CB143">
        <f t="shared" si="58"/>
        <v>9</v>
      </c>
      <c r="CC143">
        <f t="shared" si="59"/>
        <v>12</v>
      </c>
      <c r="CD143" t="str">
        <f t="shared" si="109"/>
        <v>9_1980</v>
      </c>
      <c r="CE143" t="str">
        <f t="shared" si="109"/>
        <v>12_1980</v>
      </c>
      <c r="CG143" s="3" t="str">
        <f t="shared" si="110"/>
        <v>10_1980</v>
      </c>
      <c r="CH143">
        <f t="shared" si="111"/>
        <v>-0.00039142026726624035</v>
      </c>
      <c r="CI143" s="2">
        <f t="shared" si="112"/>
        <v>0.01584666656647893</v>
      </c>
      <c r="CJ143" s="2">
        <v>1.1276881720430108</v>
      </c>
      <c r="CK143" s="2">
        <v>1.1235370611183355</v>
      </c>
      <c r="CL143" s="2">
        <f t="shared" si="100"/>
        <v>-0.004151110924675239</v>
      </c>
      <c r="CM143">
        <f t="shared" si="98"/>
        <v>1</v>
      </c>
      <c r="CN143">
        <v>128.089996</v>
      </c>
      <c r="CO143">
        <v>135.759995</v>
      </c>
      <c r="CP143" s="8">
        <f t="shared" si="74"/>
        <v>1.059879766098205</v>
      </c>
      <c r="CQ143" s="8">
        <f t="shared" si="75"/>
        <v>1.0642517859084013</v>
      </c>
      <c r="CR143" s="8">
        <f t="shared" si="76"/>
        <v>1.0042938794377039</v>
      </c>
      <c r="CS143" s="2">
        <f t="shared" si="93"/>
        <v>0.02924470684628534</v>
      </c>
      <c r="CT143" s="2">
        <f t="shared" si="94"/>
        <v>0.03274834578249619</v>
      </c>
      <c r="CU143" s="8">
        <f t="shared" si="84"/>
        <v>-0.011952367605555585</v>
      </c>
      <c r="CV143" s="8">
        <f t="shared" si="85"/>
        <v>0.083</v>
      </c>
      <c r="CW143">
        <f t="shared" si="86"/>
        <v>1</v>
      </c>
      <c r="CX143">
        <f t="shared" si="87"/>
        <v>0</v>
      </c>
      <c r="CY143" s="2">
        <f t="shared" si="88"/>
        <v>0.5161078769679754</v>
      </c>
      <c r="CZ143">
        <f t="shared" si="89"/>
        <v>0.087</v>
      </c>
      <c r="DA143">
        <f t="shared" si="90"/>
        <v>1</v>
      </c>
      <c r="DB143" s="3" t="str">
        <f t="shared" si="91"/>
        <v>10_1980</v>
      </c>
      <c r="DC143">
        <f t="shared" si="92"/>
        <v>1</v>
      </c>
    </row>
    <row r="144" spans="5:107" ht="18">
      <c r="E144" t="str">
        <f t="shared" si="101"/>
        <v>5_1978</v>
      </c>
      <c r="F144" s="3">
        <v>28611</v>
      </c>
      <c r="G144">
        <v>97.349998</v>
      </c>
      <c r="H144" s="4">
        <v>0</v>
      </c>
      <c r="I144">
        <f t="shared" si="60"/>
        <v>0.9688494734618988</v>
      </c>
      <c r="J144">
        <f t="shared" si="61"/>
        <v>1.0330647693845483</v>
      </c>
      <c r="X144" s="3">
        <v>29587</v>
      </c>
      <c r="Y144">
        <v>6947.042</v>
      </c>
      <c r="Z144" s="2">
        <f t="shared" si="105"/>
        <v>0.015999816310917847</v>
      </c>
      <c r="AA144" s="2">
        <f t="shared" si="106"/>
        <v>0.0807114017939452</v>
      </c>
      <c r="AB144">
        <v>416.745</v>
      </c>
      <c r="AC144">
        <v>411.165</v>
      </c>
      <c r="AD144">
        <v>-14.259</v>
      </c>
      <c r="AE144">
        <f t="shared" si="102"/>
        <v>-5.579999999999984</v>
      </c>
      <c r="AF144">
        <f t="shared" si="103"/>
        <v>827.9100000000001</v>
      </c>
      <c r="AG144" t="s">
        <v>92</v>
      </c>
      <c r="AH144" t="str">
        <f t="shared" si="104"/>
        <v>1_1981</v>
      </c>
      <c r="AI144" s="2">
        <f t="shared" si="113"/>
        <v>0.016391236578184087</v>
      </c>
      <c r="AJ144">
        <f t="shared" si="116"/>
        <v>2</v>
      </c>
      <c r="AK144">
        <f t="shared" si="117"/>
        <v>0</v>
      </c>
      <c r="AL144" s="6">
        <f t="shared" si="114"/>
        <v>29587</v>
      </c>
      <c r="AM144">
        <f t="shared" si="115"/>
        <v>2</v>
      </c>
      <c r="AN144" t="str">
        <f t="shared" si="107"/>
        <v>1_1981</v>
      </c>
      <c r="AO144">
        <v>1.0165913077723585</v>
      </c>
      <c r="AP144">
        <v>1870</v>
      </c>
      <c r="AQ144">
        <v>43.013</v>
      </c>
      <c r="AR144">
        <v>87.2</v>
      </c>
      <c r="AS144" s="2">
        <f t="shared" si="96"/>
        <v>1.0814394134138505</v>
      </c>
      <c r="AT144" s="2">
        <f t="shared" si="96"/>
        <v>1.101749837977965</v>
      </c>
      <c r="AU144" s="2">
        <f t="shared" si="96"/>
        <v>1.0976344195779213</v>
      </c>
      <c r="AV144" s="2">
        <f t="shared" si="95"/>
        <v>1.117948717948718</v>
      </c>
      <c r="AW144" s="2">
        <f t="shared" si="99"/>
        <v>-0.03210969358469984</v>
      </c>
      <c r="AX144" s="2">
        <f t="shared" si="99"/>
        <v>-0.005158056758876928</v>
      </c>
      <c r="AY144" s="2">
        <f t="shared" si="99"/>
        <v>0.0014890939243989987</v>
      </c>
      <c r="AZ144" s="2">
        <f t="shared" si="97"/>
        <v>-0.00838106928532456</v>
      </c>
      <c r="BB144" s="2" t="str">
        <f t="shared" si="62"/>
        <v>1_1981</v>
      </c>
      <c r="BC144" s="2">
        <f t="shared" si="63"/>
        <v>0.016391236578184087</v>
      </c>
      <c r="BD144" s="2">
        <f t="shared" si="64"/>
        <v>0.0014890939243989987</v>
      </c>
      <c r="BE144">
        <f t="shared" si="65"/>
        <v>0.0017920034451988087</v>
      </c>
      <c r="BF144" s="2">
        <f t="shared" si="66"/>
        <v>0.015210311078625915</v>
      </c>
      <c r="BG144">
        <f t="shared" si="67"/>
        <v>2</v>
      </c>
      <c r="BH144">
        <f t="shared" si="68"/>
        <v>1</v>
      </c>
      <c r="BI144">
        <f t="shared" si="69"/>
        <v>135.759995</v>
      </c>
      <c r="BJ144" s="8">
        <f t="shared" si="70"/>
        <v>1.0041250148838028</v>
      </c>
      <c r="BK144" s="8">
        <f t="shared" si="71"/>
        <v>0.9475545354874239</v>
      </c>
      <c r="BL144" s="8">
        <f t="shared" si="73"/>
        <v>0.8624042892753494</v>
      </c>
      <c r="BM144" t="str">
        <f>"12"&amp;RIGHT(BB143,5)</f>
        <v>12_1980</v>
      </c>
      <c r="BN144">
        <f t="shared" si="72"/>
        <v>1</v>
      </c>
      <c r="BP144">
        <f t="shared" si="77"/>
        <v>4</v>
      </c>
      <c r="BQ144" s="8">
        <f t="shared" si="81"/>
        <v>0.935</v>
      </c>
      <c r="BR144">
        <f t="shared" si="78"/>
        <v>2</v>
      </c>
      <c r="BS144" s="8">
        <f t="shared" si="82"/>
        <v>0.262</v>
      </c>
      <c r="BT144">
        <f t="shared" si="79"/>
        <v>3</v>
      </c>
      <c r="BU144" s="8">
        <f t="shared" si="83"/>
        <v>0.699</v>
      </c>
      <c r="BV144" s="8">
        <f t="shared" si="80"/>
        <v>1.197</v>
      </c>
      <c r="BY144">
        <f t="shared" si="108"/>
        <v>1980</v>
      </c>
      <c r="BZ144">
        <f t="shared" si="56"/>
        <v>1981</v>
      </c>
      <c r="CA144">
        <f t="shared" si="57"/>
        <v>1</v>
      </c>
      <c r="CB144">
        <f t="shared" si="58"/>
        <v>12</v>
      </c>
      <c r="CC144">
        <f t="shared" si="59"/>
        <v>3</v>
      </c>
      <c r="CD144" t="str">
        <f t="shared" si="109"/>
        <v>12_1980</v>
      </c>
      <c r="CE144" t="str">
        <f t="shared" si="109"/>
        <v>3_1981</v>
      </c>
      <c r="CG144" s="3" t="str">
        <f t="shared" si="110"/>
        <v>1_1981</v>
      </c>
      <c r="CH144">
        <f t="shared" si="111"/>
        <v>0.015999816310917847</v>
      </c>
      <c r="CI144" s="2">
        <f t="shared" si="112"/>
        <v>0.016391236578184087</v>
      </c>
      <c r="CJ144" s="2">
        <v>1.1235370611183355</v>
      </c>
      <c r="CK144" s="2">
        <v>1.1061173533083646</v>
      </c>
      <c r="CL144" s="2">
        <f t="shared" si="100"/>
        <v>-0.01741970780997093</v>
      </c>
      <c r="CM144">
        <f t="shared" si="98"/>
        <v>1</v>
      </c>
      <c r="CN144">
        <v>135.759995</v>
      </c>
      <c r="CO144">
        <v>136.320007</v>
      </c>
      <c r="CP144" s="8">
        <f t="shared" si="74"/>
        <v>1.0041250148838028</v>
      </c>
      <c r="CQ144" s="8">
        <f t="shared" si="75"/>
        <v>0.9475545354874239</v>
      </c>
      <c r="CR144" s="8">
        <f t="shared" si="76"/>
        <v>0.8624042892753494</v>
      </c>
      <c r="CS144" s="2">
        <f t="shared" si="93"/>
        <v>0.02953448909931106</v>
      </c>
      <c r="CT144" s="2">
        <f t="shared" si="94"/>
        <v>0.03460758994256108</v>
      </c>
      <c r="CU144" s="8">
        <f t="shared" si="84"/>
        <v>0.4623210208359804</v>
      </c>
      <c r="CV144" s="8">
        <f t="shared" si="85"/>
        <v>0.183</v>
      </c>
      <c r="CW144">
        <f t="shared" si="86"/>
        <v>1</v>
      </c>
      <c r="CX144">
        <f t="shared" si="87"/>
        <v>0</v>
      </c>
      <c r="CY144" s="2">
        <f t="shared" si="88"/>
        <v>0.5263687357198534</v>
      </c>
      <c r="CZ144">
        <f t="shared" si="89"/>
        <v>0.091</v>
      </c>
      <c r="DA144">
        <f t="shared" si="90"/>
        <v>1</v>
      </c>
      <c r="DB144" s="3" t="str">
        <f t="shared" si="91"/>
        <v>1_1981</v>
      </c>
      <c r="DC144">
        <f t="shared" si="92"/>
        <v>1</v>
      </c>
    </row>
    <row r="145" spans="5:107" ht="18">
      <c r="E145" t="str">
        <f t="shared" si="101"/>
        <v>6_1978</v>
      </c>
      <c r="F145" s="3">
        <v>28642</v>
      </c>
      <c r="G145">
        <v>94.32</v>
      </c>
      <c r="H145" s="4">
        <v>0</v>
      </c>
      <c r="I145">
        <f t="shared" si="60"/>
        <v>0.9552359926116263</v>
      </c>
      <c r="J145">
        <f t="shared" si="61"/>
        <v>1.006393099180729</v>
      </c>
      <c r="X145" s="3">
        <v>29677</v>
      </c>
      <c r="Y145">
        <v>6895.559</v>
      </c>
      <c r="Z145" s="2">
        <f t="shared" si="105"/>
        <v>0.02968692439455367</v>
      </c>
      <c r="AA145" s="2">
        <f t="shared" si="106"/>
        <v>-0.02931522706178158</v>
      </c>
      <c r="AB145">
        <v>417.36</v>
      </c>
      <c r="AC145">
        <v>413.387</v>
      </c>
      <c r="AD145">
        <v>-13.508</v>
      </c>
      <c r="AE145">
        <f t="shared" si="102"/>
        <v>-3.973000000000013</v>
      </c>
      <c r="AF145">
        <f t="shared" si="103"/>
        <v>830.7470000000001</v>
      </c>
      <c r="AG145" t="s">
        <v>92</v>
      </c>
      <c r="AH145" t="str">
        <f t="shared" si="104"/>
        <v>4_1981</v>
      </c>
      <c r="AI145" s="2">
        <f t="shared" si="113"/>
        <v>0.013687108083635824</v>
      </c>
      <c r="AJ145">
        <f t="shared" si="116"/>
        <v>3</v>
      </c>
      <c r="AK145">
        <f t="shared" si="117"/>
        <v>0</v>
      </c>
      <c r="AL145" s="6">
        <f t="shared" si="114"/>
        <v>29677</v>
      </c>
      <c r="AM145">
        <f t="shared" si="115"/>
        <v>3</v>
      </c>
      <c r="AN145" t="str">
        <f t="shared" si="107"/>
        <v>4_1981</v>
      </c>
      <c r="AO145">
        <v>1.058819112457137</v>
      </c>
      <c r="AP145">
        <v>1904.4</v>
      </c>
      <c r="AQ145">
        <v>43.847</v>
      </c>
      <c r="AR145">
        <v>89.1</v>
      </c>
      <c r="AS145" s="2">
        <f t="shared" si="96"/>
        <v>1.0570476604967656</v>
      </c>
      <c r="AT145" s="2">
        <f t="shared" si="96"/>
        <v>1.1234072675790467</v>
      </c>
      <c r="AU145" s="2">
        <f t="shared" si="96"/>
        <v>1.092079701120797</v>
      </c>
      <c r="AV145" s="2">
        <f t="shared" si="95"/>
        <v>1.1013597033374536</v>
      </c>
      <c r="AW145" s="2">
        <f t="shared" si="99"/>
        <v>-0.024391752917084952</v>
      </c>
      <c r="AX145" s="2">
        <f t="shared" si="99"/>
        <v>0.021657429601081635</v>
      </c>
      <c r="AY145" s="2">
        <f t="shared" si="99"/>
        <v>-0.005554718457124297</v>
      </c>
      <c r="AZ145" s="2">
        <f t="shared" si="97"/>
        <v>-0.016589014611264385</v>
      </c>
      <c r="BB145" s="2" t="str">
        <f t="shared" si="62"/>
        <v>4_1981</v>
      </c>
      <c r="BC145" s="2">
        <f t="shared" si="63"/>
        <v>0.013687108083635824</v>
      </c>
      <c r="BD145" s="2">
        <f t="shared" si="64"/>
        <v>-0.005554718457124297</v>
      </c>
      <c r="BE145">
        <f t="shared" si="65"/>
        <v>0.03743762993693789</v>
      </c>
      <c r="BF145" s="2">
        <f t="shared" si="66"/>
        <v>0.0030298733615543583</v>
      </c>
      <c r="BG145">
        <f t="shared" si="67"/>
        <v>1</v>
      </c>
      <c r="BH145">
        <f t="shared" si="68"/>
        <v>1</v>
      </c>
      <c r="BI145">
        <f t="shared" si="69"/>
        <v>136.320007</v>
      </c>
      <c r="BJ145" s="8">
        <f t="shared" si="70"/>
        <v>0.9436619160384871</v>
      </c>
      <c r="BK145" s="8">
        <f t="shared" si="71"/>
        <v>0.8588614729164442</v>
      </c>
      <c r="BL145" s="8">
        <f t="shared" si="73"/>
        <v>0.8989876519005754</v>
      </c>
      <c r="BM145" t="str">
        <f>"3"&amp;RIGHT(BB144,5)</f>
        <v>3_1981</v>
      </c>
      <c r="BN145">
        <f t="shared" si="72"/>
        <v>1</v>
      </c>
      <c r="BP145">
        <f t="shared" si="77"/>
        <v>4</v>
      </c>
      <c r="BQ145" s="8">
        <f t="shared" si="81"/>
        <v>0.906</v>
      </c>
      <c r="BR145">
        <f t="shared" si="78"/>
        <v>4</v>
      </c>
      <c r="BS145" s="8">
        <f t="shared" si="82"/>
        <v>0.951</v>
      </c>
      <c r="BT145">
        <f t="shared" si="79"/>
        <v>4</v>
      </c>
      <c r="BU145" s="8">
        <f t="shared" si="83"/>
        <v>0.975</v>
      </c>
      <c r="BV145" s="8">
        <f t="shared" si="80"/>
        <v>1.857</v>
      </c>
      <c r="BY145">
        <f t="shared" si="108"/>
        <v>1981</v>
      </c>
      <c r="BZ145">
        <f aca="true" t="shared" si="118" ref="BZ145:BZ208">BZ141+1</f>
        <v>1981</v>
      </c>
      <c r="CA145">
        <f aca="true" t="shared" si="119" ref="CA145:CA208">CA141</f>
        <v>4</v>
      </c>
      <c r="CB145">
        <f aca="true" t="shared" si="120" ref="CB145:CB208">IF(CA145=1,12,CA145-1)</f>
        <v>3</v>
      </c>
      <c r="CC145">
        <f aca="true" t="shared" si="121" ref="CC145:CC208">CA145+2</f>
        <v>6</v>
      </c>
      <c r="CD145" t="str">
        <f t="shared" si="109"/>
        <v>3_1981</v>
      </c>
      <c r="CE145" t="str">
        <f t="shared" si="109"/>
        <v>6_1981</v>
      </c>
      <c r="CG145" s="3" t="str">
        <f t="shared" si="110"/>
        <v>4_1981</v>
      </c>
      <c r="CH145">
        <f t="shared" si="111"/>
        <v>0.02968692439455367</v>
      </c>
      <c r="CI145" s="2">
        <f t="shared" si="112"/>
        <v>0.013687108083635824</v>
      </c>
      <c r="CJ145" s="2">
        <v>1.1061173533083646</v>
      </c>
      <c r="CK145" s="2">
        <v>1.096969696969697</v>
      </c>
      <c r="CL145" s="2">
        <f t="shared" si="100"/>
        <v>-0.009147656338667653</v>
      </c>
      <c r="CM145">
        <f t="shared" si="98"/>
        <v>1</v>
      </c>
      <c r="CN145">
        <v>136.320007</v>
      </c>
      <c r="CO145">
        <v>128.639999</v>
      </c>
      <c r="CP145" s="8">
        <f t="shared" si="74"/>
        <v>0.9436619160384871</v>
      </c>
      <c r="CQ145" s="8">
        <f t="shared" si="75"/>
        <v>0.8588614729164442</v>
      </c>
      <c r="CR145" s="8">
        <f t="shared" si="76"/>
        <v>0.8989876519005754</v>
      </c>
      <c r="CS145" s="2">
        <f t="shared" si="93"/>
        <v>0.030172187773816785</v>
      </c>
      <c r="CT145" s="2">
        <f t="shared" si="94"/>
        <v>0.03289033441602229</v>
      </c>
      <c r="CU145" s="8">
        <f t="shared" si="84"/>
        <v>0.9026033003815217</v>
      </c>
      <c r="CV145" s="8">
        <f t="shared" si="85"/>
        <v>0.437</v>
      </c>
      <c r="CW145">
        <f t="shared" si="86"/>
        <v>2</v>
      </c>
      <c r="CX145">
        <f t="shared" si="87"/>
        <v>0</v>
      </c>
      <c r="CY145" s="2">
        <f t="shared" si="88"/>
        <v>0.5838562201736616</v>
      </c>
      <c r="CZ145">
        <f t="shared" si="89"/>
        <v>0.104</v>
      </c>
      <c r="DA145">
        <f t="shared" si="90"/>
        <v>1</v>
      </c>
      <c r="DB145" s="3" t="str">
        <f t="shared" si="91"/>
        <v>4_1981</v>
      </c>
      <c r="DC145">
        <f t="shared" si="92"/>
        <v>1</v>
      </c>
    </row>
    <row r="146" spans="5:107" ht="18">
      <c r="E146" t="str">
        <f t="shared" si="101"/>
        <v>7_1978</v>
      </c>
      <c r="F146" s="3">
        <v>28672</v>
      </c>
      <c r="G146">
        <v>103.510002</v>
      </c>
      <c r="H146" s="4">
        <v>0</v>
      </c>
      <c r="I146">
        <f t="shared" si="60"/>
        <v>1</v>
      </c>
      <c r="J146">
        <f t="shared" si="61"/>
        <v>1.0997857471100843</v>
      </c>
      <c r="X146" s="3">
        <v>29768</v>
      </c>
      <c r="Y146">
        <v>6978.135</v>
      </c>
      <c r="Z146" s="2">
        <f t="shared" si="105"/>
        <v>0.04325757378684414</v>
      </c>
      <c r="AA146" s="2">
        <f t="shared" si="106"/>
        <v>0.0487683037617479</v>
      </c>
      <c r="AB146">
        <v>412.582</v>
      </c>
      <c r="AC146">
        <v>404.581</v>
      </c>
      <c r="AD146">
        <v>-7.561</v>
      </c>
      <c r="AE146">
        <f t="shared" si="102"/>
        <v>-8.000999999999976</v>
      </c>
      <c r="AF146">
        <f t="shared" si="103"/>
        <v>817.163</v>
      </c>
      <c r="AG146" t="s">
        <v>92</v>
      </c>
      <c r="AH146" t="str">
        <f t="shared" si="104"/>
        <v>7_1981</v>
      </c>
      <c r="AI146" s="2">
        <f t="shared" si="113"/>
        <v>0.013570649392290468</v>
      </c>
      <c r="AJ146">
        <f t="shared" si="116"/>
        <v>4</v>
      </c>
      <c r="AK146">
        <f t="shared" si="117"/>
        <v>0</v>
      </c>
      <c r="AL146" s="6">
        <f t="shared" si="114"/>
        <v>29768</v>
      </c>
      <c r="AM146">
        <f t="shared" si="115"/>
        <v>4</v>
      </c>
      <c r="AN146" t="str">
        <f t="shared" si="107"/>
        <v>7_1981</v>
      </c>
      <c r="AO146">
        <v>1.1621561750437484</v>
      </c>
      <c r="AP146">
        <v>1942.1</v>
      </c>
      <c r="AQ146">
        <v>44.636</v>
      </c>
      <c r="AR146">
        <v>91.5</v>
      </c>
      <c r="AS146" s="2">
        <f t="shared" si="96"/>
        <v>1.2021764788372595</v>
      </c>
      <c r="AT146" s="2">
        <f t="shared" si="96"/>
        <v>1.111613530994219</v>
      </c>
      <c r="AU146" s="2">
        <f t="shared" si="96"/>
        <v>1.0879399434532515</v>
      </c>
      <c r="AV146" s="2">
        <f t="shared" si="95"/>
        <v>1.1077481840193706</v>
      </c>
      <c r="AW146" s="2">
        <f t="shared" si="99"/>
        <v>0.14512881834049396</v>
      </c>
      <c r="AX146" s="2">
        <f t="shared" si="99"/>
        <v>-0.011793736584827741</v>
      </c>
      <c r="AY146" s="2">
        <f t="shared" si="99"/>
        <v>-0.004139757667545485</v>
      </c>
      <c r="AZ146" s="2">
        <f t="shared" si="97"/>
        <v>0.006388480681916997</v>
      </c>
      <c r="BB146" s="2" t="str">
        <f t="shared" si="62"/>
        <v>7_1981</v>
      </c>
      <c r="BC146" s="2">
        <f t="shared" si="63"/>
        <v>0.013570649392290468</v>
      </c>
      <c r="BD146" s="2">
        <f t="shared" si="64"/>
        <v>-0.004139757667545485</v>
      </c>
      <c r="BE146">
        <f t="shared" si="65"/>
        <v>0.05949566062058931</v>
      </c>
      <c r="BF146" s="2">
        <f t="shared" si="66"/>
        <v>-0.0037238407044792865</v>
      </c>
      <c r="BG146">
        <f t="shared" si="67"/>
        <v>1</v>
      </c>
      <c r="BH146">
        <f t="shared" si="68"/>
        <v>2</v>
      </c>
      <c r="BI146">
        <f t="shared" si="69"/>
        <v>128.639999</v>
      </c>
      <c r="BJ146" s="8">
        <f t="shared" si="70"/>
        <v>0.9101368385427304</v>
      </c>
      <c r="BK146" s="8">
        <f t="shared" si="71"/>
        <v>0.9526586128160652</v>
      </c>
      <c r="BL146" s="8">
        <f t="shared" si="73"/>
        <v>0.8845615818140671</v>
      </c>
      <c r="BM146" t="str">
        <f>"6"&amp;RIGHT(BB145,5)</f>
        <v>6_1981</v>
      </c>
      <c r="BN146">
        <f t="shared" si="72"/>
        <v>2</v>
      </c>
      <c r="BP146">
        <f t="shared" si="77"/>
        <v>4</v>
      </c>
      <c r="BQ146" s="8">
        <f t="shared" si="81"/>
        <v>0.896</v>
      </c>
      <c r="BR146">
        <f t="shared" si="78"/>
        <v>4</v>
      </c>
      <c r="BS146" s="8">
        <f t="shared" si="82"/>
        <v>0.897</v>
      </c>
      <c r="BT146">
        <f t="shared" si="79"/>
        <v>4</v>
      </c>
      <c r="BU146" s="8">
        <f t="shared" si="83"/>
        <v>0.95</v>
      </c>
      <c r="BV146" s="8">
        <f t="shared" si="80"/>
        <v>1.7930000000000001</v>
      </c>
      <c r="BY146">
        <f t="shared" si="108"/>
        <v>1981</v>
      </c>
      <c r="BZ146">
        <f t="shared" si="118"/>
        <v>1981</v>
      </c>
      <c r="CA146">
        <f t="shared" si="119"/>
        <v>7</v>
      </c>
      <c r="CB146">
        <f t="shared" si="120"/>
        <v>6</v>
      </c>
      <c r="CC146">
        <f t="shared" si="121"/>
        <v>9</v>
      </c>
      <c r="CD146" t="str">
        <f t="shared" si="109"/>
        <v>6_1981</v>
      </c>
      <c r="CE146" t="str">
        <f t="shared" si="109"/>
        <v>9_1981</v>
      </c>
      <c r="CG146" s="3" t="str">
        <f t="shared" si="110"/>
        <v>7_1981</v>
      </c>
      <c r="CH146">
        <f t="shared" si="111"/>
        <v>0.04325757378684414</v>
      </c>
      <c r="CI146" s="2">
        <f t="shared" si="112"/>
        <v>0.013570649392290468</v>
      </c>
      <c r="CJ146" s="2">
        <v>1.096969696969697</v>
      </c>
      <c r="CK146" s="2">
        <v>1.1096543504171632</v>
      </c>
      <c r="CL146" s="2">
        <f t="shared" si="100"/>
        <v>0.012684653447466276</v>
      </c>
      <c r="CM146">
        <f t="shared" si="98"/>
        <v>2</v>
      </c>
      <c r="CN146">
        <v>128.639999</v>
      </c>
      <c r="CO146">
        <v>117.080002</v>
      </c>
      <c r="CP146" s="8">
        <f t="shared" si="74"/>
        <v>0.9101368385427304</v>
      </c>
      <c r="CQ146" s="8">
        <f t="shared" si="75"/>
        <v>0.9526586128160652</v>
      </c>
      <c r="CR146" s="8">
        <f t="shared" si="76"/>
        <v>0.8845615818140671</v>
      </c>
      <c r="CS146" s="2">
        <f t="shared" si="93"/>
        <v>0.031059271105420058</v>
      </c>
      <c r="CT146" s="2">
        <f t="shared" si="94"/>
        <v>0.03523542027327786</v>
      </c>
      <c r="CU146" s="8">
        <f t="shared" si="84"/>
        <v>1.2276729907390997</v>
      </c>
      <c r="CV146" s="8">
        <f t="shared" si="85"/>
        <v>0.67</v>
      </c>
      <c r="CW146">
        <f t="shared" si="86"/>
        <v>3</v>
      </c>
      <c r="CX146">
        <f t="shared" si="87"/>
        <v>1</v>
      </c>
      <c r="CY146" s="2">
        <f t="shared" si="88"/>
        <v>0.6148577401081181</v>
      </c>
      <c r="CZ146">
        <f t="shared" si="89"/>
        <v>0.133</v>
      </c>
      <c r="DA146">
        <f t="shared" si="90"/>
        <v>1</v>
      </c>
      <c r="DB146" s="3" t="str">
        <f t="shared" si="91"/>
        <v>7_1981</v>
      </c>
      <c r="DC146">
        <f t="shared" si="92"/>
        <v>1</v>
      </c>
    </row>
    <row r="147" spans="5:107" ht="18">
      <c r="E147" t="str">
        <f t="shared" si="101"/>
        <v>8_1978</v>
      </c>
      <c r="F147" s="3">
        <v>28703</v>
      </c>
      <c r="G147">
        <v>103.290001</v>
      </c>
      <c r="H147" s="4">
        <v>0</v>
      </c>
      <c r="I147">
        <f t="shared" si="60"/>
        <v>0.9978745918679434</v>
      </c>
      <c r="J147">
        <f t="shared" si="61"/>
        <v>1.0912068243433923</v>
      </c>
      <c r="X147" s="3">
        <v>29860</v>
      </c>
      <c r="Y147">
        <v>6902.105</v>
      </c>
      <c r="Z147" s="2">
        <f t="shared" si="105"/>
        <v>0.01299912600434272</v>
      </c>
      <c r="AA147" s="2">
        <f t="shared" si="106"/>
        <v>-0.04287473838330513</v>
      </c>
      <c r="AB147">
        <v>424.395</v>
      </c>
      <c r="AC147">
        <v>406.439</v>
      </c>
      <c r="AD147">
        <v>-14.75</v>
      </c>
      <c r="AE147">
        <f t="shared" si="102"/>
        <v>-17.95599999999996</v>
      </c>
      <c r="AF147">
        <f t="shared" si="103"/>
        <v>830.8340000000001</v>
      </c>
      <c r="AG147" t="s">
        <v>92</v>
      </c>
      <c r="AH147" t="str">
        <f t="shared" si="104"/>
        <v>10_1981</v>
      </c>
      <c r="AI147" s="2">
        <f t="shared" si="113"/>
        <v>-0.03025844778250142</v>
      </c>
      <c r="AJ147">
        <f t="shared" si="116"/>
        <v>0</v>
      </c>
      <c r="AK147">
        <f t="shared" si="117"/>
        <v>-1</v>
      </c>
      <c r="AL147" s="6">
        <f t="shared" si="114"/>
        <v>29860</v>
      </c>
      <c r="AM147">
        <f t="shared" si="115"/>
        <v>-1</v>
      </c>
      <c r="AN147" t="str">
        <f t="shared" si="107"/>
        <v>10_1981</v>
      </c>
      <c r="AO147">
        <v>1.1197837725453508</v>
      </c>
      <c r="AP147">
        <v>1963.9</v>
      </c>
      <c r="AQ147">
        <v>45.499</v>
      </c>
      <c r="AR147">
        <v>93.4</v>
      </c>
      <c r="AS147" s="2">
        <f t="shared" si="96"/>
        <v>1.1027059301531321</v>
      </c>
      <c r="AT147" s="2">
        <f t="shared" si="96"/>
        <v>1.080788068900996</v>
      </c>
      <c r="AU147" s="2">
        <f t="shared" si="96"/>
        <v>1.0818155879975273</v>
      </c>
      <c r="AV147" s="2">
        <f t="shared" si="95"/>
        <v>1.10271546635183</v>
      </c>
      <c r="AW147" s="2">
        <f t="shared" si="99"/>
        <v>-0.09947054868412741</v>
      </c>
      <c r="AX147" s="2">
        <f t="shared" si="99"/>
        <v>-0.0308254620932229</v>
      </c>
      <c r="AY147" s="2">
        <f t="shared" si="99"/>
        <v>-0.006124355455724206</v>
      </c>
      <c r="AZ147" s="2">
        <f t="shared" si="97"/>
        <v>-0.005032717667540654</v>
      </c>
      <c r="BB147" s="2" t="str">
        <f t="shared" si="62"/>
        <v>10_1981</v>
      </c>
      <c r="BC147" s="2">
        <f t="shared" si="63"/>
        <v>-0.03025844778250142</v>
      </c>
      <c r="BD147" s="2">
        <f t="shared" si="64"/>
        <v>-0.006124355455724206</v>
      </c>
      <c r="BE147">
        <f t="shared" si="65"/>
        <v>0.01339054627160896</v>
      </c>
      <c r="BF147" s="2">
        <f t="shared" si="66"/>
        <v>-0.01432973765599499</v>
      </c>
      <c r="BG147">
        <f t="shared" si="67"/>
        <v>4</v>
      </c>
      <c r="BH147">
        <f t="shared" si="68"/>
        <v>4</v>
      </c>
      <c r="BI147">
        <f t="shared" si="69"/>
        <v>117.080002</v>
      </c>
      <c r="BJ147" s="8">
        <f t="shared" si="70"/>
        <v>1.0467201990652513</v>
      </c>
      <c r="BK147" s="8">
        <f t="shared" si="71"/>
        <v>0.9718995477980946</v>
      </c>
      <c r="BL147" s="8">
        <f t="shared" si="73"/>
        <v>0.9285103958231911</v>
      </c>
      <c r="BM147" t="str">
        <f>"9"&amp;RIGHT(BB146,5)</f>
        <v>9_1981</v>
      </c>
      <c r="BN147">
        <f t="shared" si="72"/>
        <v>4</v>
      </c>
      <c r="BP147">
        <f t="shared" si="77"/>
        <v>1</v>
      </c>
      <c r="BQ147" s="8">
        <f t="shared" si="81"/>
        <v>0.014</v>
      </c>
      <c r="BR147">
        <f t="shared" si="78"/>
        <v>4</v>
      </c>
      <c r="BS147" s="8">
        <f t="shared" si="82"/>
        <v>0.961</v>
      </c>
      <c r="BT147">
        <f t="shared" si="79"/>
        <v>2</v>
      </c>
      <c r="BU147" s="8">
        <f t="shared" si="83"/>
        <v>0.467</v>
      </c>
      <c r="BV147" s="8">
        <f t="shared" si="80"/>
        <v>0.975</v>
      </c>
      <c r="BY147">
        <f t="shared" si="108"/>
        <v>1981</v>
      </c>
      <c r="BZ147">
        <f t="shared" si="118"/>
        <v>1981</v>
      </c>
      <c r="CA147">
        <f t="shared" si="119"/>
        <v>10</v>
      </c>
      <c r="CB147">
        <f t="shared" si="120"/>
        <v>9</v>
      </c>
      <c r="CC147">
        <f t="shared" si="121"/>
        <v>12</v>
      </c>
      <c r="CD147" t="str">
        <f t="shared" si="109"/>
        <v>9_1981</v>
      </c>
      <c r="CE147" t="str">
        <f t="shared" si="109"/>
        <v>12_1981</v>
      </c>
      <c r="CG147" s="3" t="str">
        <f t="shared" si="110"/>
        <v>10_1981</v>
      </c>
      <c r="CH147">
        <f t="shared" si="111"/>
        <v>0.01299912600434272</v>
      </c>
      <c r="CI147" s="2">
        <f t="shared" si="112"/>
        <v>-0.03025844778250142</v>
      </c>
      <c r="CJ147" s="2">
        <v>1.1096543504171632</v>
      </c>
      <c r="CK147" s="2">
        <v>1.0891203703703702</v>
      </c>
      <c r="CL147" s="2">
        <f t="shared" si="100"/>
        <v>-0.020533980046792966</v>
      </c>
      <c r="CM147">
        <f t="shared" si="98"/>
        <v>4</v>
      </c>
      <c r="CN147">
        <v>117.080002</v>
      </c>
      <c r="CO147">
        <v>122.550003</v>
      </c>
      <c r="CP147" s="8">
        <f t="shared" si="74"/>
        <v>1.0467201990652513</v>
      </c>
      <c r="CQ147" s="8">
        <f t="shared" si="75"/>
        <v>0.9718995477980946</v>
      </c>
      <c r="CR147" s="8">
        <f t="shared" si="76"/>
        <v>0.9285103958231911</v>
      </c>
      <c r="CS147" s="2">
        <f t="shared" si="93"/>
        <v>0.03139259426722557</v>
      </c>
      <c r="CT147" s="2">
        <f t="shared" si="94"/>
        <v>0.031334476565461955</v>
      </c>
      <c r="CU147" s="8">
        <f t="shared" si="84"/>
        <v>0.4148505872496638</v>
      </c>
      <c r="CV147" s="8">
        <f t="shared" si="85"/>
        <v>0.162</v>
      </c>
      <c r="CW147">
        <f t="shared" si="86"/>
        <v>1</v>
      </c>
      <c r="CX147">
        <f t="shared" si="87"/>
        <v>0</v>
      </c>
      <c r="CY147" s="2">
        <f t="shared" si="88"/>
        <v>1.965659908800054</v>
      </c>
      <c r="CZ147">
        <f t="shared" si="89"/>
        <v>0.987</v>
      </c>
      <c r="DA147">
        <f t="shared" si="90"/>
        <v>4</v>
      </c>
      <c r="DB147" s="3" t="str">
        <f t="shared" si="91"/>
        <v>10_1981</v>
      </c>
      <c r="DC147">
        <f t="shared" si="92"/>
        <v>0</v>
      </c>
    </row>
    <row r="148" spans="5:107" ht="18">
      <c r="E148" t="str">
        <f t="shared" si="101"/>
        <v>9_1978</v>
      </c>
      <c r="F148" s="3">
        <v>28734</v>
      </c>
      <c r="G148">
        <v>103.269997</v>
      </c>
      <c r="H148" s="4">
        <v>0</v>
      </c>
      <c r="I148">
        <f aca="true" t="shared" si="122" ref="I148:I211">$G148/MAX($G137:$G148)</f>
        <v>0.9976813351815026</v>
      </c>
      <c r="J148">
        <f aca="true" t="shared" si="123" ref="J148:J211">G148/AVERAGE(G137:G148)</f>
        <v>1.0841045981700719</v>
      </c>
      <c r="X148" s="3">
        <v>29952</v>
      </c>
      <c r="Y148">
        <v>6794.878</v>
      </c>
      <c r="Z148" s="2">
        <f t="shared" si="105"/>
        <v>-0.0219034230684082</v>
      </c>
      <c r="AA148" s="2">
        <f t="shared" si="106"/>
        <v>-0.06070846862568802</v>
      </c>
      <c r="AB148">
        <v>412.275</v>
      </c>
      <c r="AC148">
        <v>388.799</v>
      </c>
      <c r="AD148">
        <v>-16.276</v>
      </c>
      <c r="AE148">
        <f t="shared" si="102"/>
        <v>-23.476</v>
      </c>
      <c r="AF148">
        <f t="shared" si="103"/>
        <v>801.074</v>
      </c>
      <c r="AG148" t="s">
        <v>92</v>
      </c>
      <c r="AH148" t="str">
        <f t="shared" si="104"/>
        <v>1_1982</v>
      </c>
      <c r="AI148" s="2">
        <f t="shared" si="113"/>
        <v>-0.03490254907275092</v>
      </c>
      <c r="AJ148">
        <f t="shared" si="116"/>
        <v>0</v>
      </c>
      <c r="AK148">
        <f t="shared" si="117"/>
        <v>-2</v>
      </c>
      <c r="AL148" s="6">
        <f t="shared" si="114"/>
        <v>29952</v>
      </c>
      <c r="AM148">
        <f t="shared" si="115"/>
        <v>-2</v>
      </c>
      <c r="AN148" t="str">
        <f t="shared" si="107"/>
        <v>1_1982</v>
      </c>
      <c r="AO148">
        <v>1.126970486485463</v>
      </c>
      <c r="AP148">
        <v>1997.1</v>
      </c>
      <c r="AQ148">
        <v>46.216</v>
      </c>
      <c r="AR148">
        <v>94.4</v>
      </c>
      <c r="AS148" s="2">
        <f t="shared" si="96"/>
        <v>1.1085777321419135</v>
      </c>
      <c r="AT148" s="2">
        <f t="shared" si="96"/>
        <v>1.0679679144385026</v>
      </c>
      <c r="AU148" s="2">
        <f t="shared" si="96"/>
        <v>1.074465859158859</v>
      </c>
      <c r="AV148" s="2">
        <f t="shared" si="95"/>
        <v>1.0825688073394495</v>
      </c>
      <c r="AW148" s="2">
        <f t="shared" si="99"/>
        <v>0.005871801988781344</v>
      </c>
      <c r="AX148" s="2">
        <f t="shared" si="99"/>
        <v>-0.012820154462493516</v>
      </c>
      <c r="AY148" s="2">
        <f t="shared" si="99"/>
        <v>-0.007349728838668357</v>
      </c>
      <c r="AZ148" s="2">
        <f t="shared" si="97"/>
        <v>-0.02014665901238044</v>
      </c>
      <c r="BB148" s="2" t="str">
        <f t="shared" si="62"/>
        <v>1_1982</v>
      </c>
      <c r="BC148" s="2">
        <f t="shared" si="63"/>
        <v>-0.03490254907275092</v>
      </c>
      <c r="BD148" s="2">
        <f t="shared" si="64"/>
        <v>-0.007349728838668357</v>
      </c>
      <c r="BE148">
        <f t="shared" si="65"/>
        <v>-0.03790323937932605</v>
      </c>
      <c r="BF148" s="2">
        <f t="shared" si="66"/>
        <v>-0.023168560419062345</v>
      </c>
      <c r="BG148">
        <f t="shared" si="67"/>
        <v>4</v>
      </c>
      <c r="BH148">
        <f t="shared" si="68"/>
        <v>4</v>
      </c>
      <c r="BI148">
        <f t="shared" si="69"/>
        <v>122.550003</v>
      </c>
      <c r="BJ148" s="8">
        <f t="shared" si="70"/>
        <v>0.9285189572781977</v>
      </c>
      <c r="BK148" s="8">
        <f t="shared" si="71"/>
        <v>0.887066473592824</v>
      </c>
      <c r="BL148" s="8">
        <f t="shared" si="73"/>
        <v>0.9826192986710902</v>
      </c>
      <c r="BM148" t="str">
        <f>"12"&amp;RIGHT(BB147,5)</f>
        <v>12_1981</v>
      </c>
      <c r="BN148">
        <f t="shared" si="72"/>
        <v>4</v>
      </c>
      <c r="BP148">
        <f t="shared" si="77"/>
        <v>1</v>
      </c>
      <c r="BQ148" s="8">
        <f t="shared" si="81"/>
        <v>0.004</v>
      </c>
      <c r="BR148">
        <f t="shared" si="78"/>
        <v>4</v>
      </c>
      <c r="BS148" s="8">
        <f t="shared" si="82"/>
        <v>0.976</v>
      </c>
      <c r="BT148">
        <f t="shared" si="79"/>
        <v>2</v>
      </c>
      <c r="BU148" s="8">
        <f t="shared" si="83"/>
        <v>0.472</v>
      </c>
      <c r="BV148" s="8">
        <f t="shared" si="80"/>
        <v>0.98</v>
      </c>
      <c r="BY148">
        <f t="shared" si="108"/>
        <v>1981</v>
      </c>
      <c r="BZ148">
        <f t="shared" si="118"/>
        <v>1982</v>
      </c>
      <c r="CA148">
        <f t="shared" si="119"/>
        <v>1</v>
      </c>
      <c r="CB148">
        <f t="shared" si="120"/>
        <v>12</v>
      </c>
      <c r="CC148">
        <f t="shared" si="121"/>
        <v>3</v>
      </c>
      <c r="CD148" t="str">
        <f t="shared" si="109"/>
        <v>12_1981</v>
      </c>
      <c r="CE148" t="str">
        <f t="shared" si="109"/>
        <v>3_1982</v>
      </c>
      <c r="CG148" s="3" t="str">
        <f t="shared" si="110"/>
        <v>1_1982</v>
      </c>
      <c r="CH148">
        <f t="shared" si="111"/>
        <v>-0.0219034230684082</v>
      </c>
      <c r="CI148" s="2">
        <f t="shared" si="112"/>
        <v>-0.03490254907275092</v>
      </c>
      <c r="CJ148" s="2">
        <v>1.0891203703703702</v>
      </c>
      <c r="CK148" s="2">
        <v>1.0688487584650115</v>
      </c>
      <c r="CL148" s="2">
        <f t="shared" si="100"/>
        <v>-0.020271611905358755</v>
      </c>
      <c r="CM148">
        <f t="shared" si="98"/>
        <v>4</v>
      </c>
      <c r="CN148">
        <v>122.550003</v>
      </c>
      <c r="CO148">
        <v>113.790001</v>
      </c>
      <c r="CP148" s="8">
        <f t="shared" si="74"/>
        <v>0.9285189572781977</v>
      </c>
      <c r="CQ148" s="8">
        <f t="shared" si="75"/>
        <v>0.887066473592824</v>
      </c>
      <c r="CR148" s="8">
        <f t="shared" si="76"/>
        <v>0.9826192986710902</v>
      </c>
      <c r="CS148" s="2">
        <f t="shared" si="93"/>
        <v>0.030281779130592327</v>
      </c>
      <c r="CT148" s="2">
        <f t="shared" si="94"/>
        <v>0.0291654019003742</v>
      </c>
      <c r="CU148" s="8">
        <f t="shared" si="84"/>
        <v>-0.7510070714344305</v>
      </c>
      <c r="CV148" s="8">
        <f t="shared" si="85"/>
        <v>0.02</v>
      </c>
      <c r="CW148">
        <f t="shared" si="86"/>
        <v>1</v>
      </c>
      <c r="CX148">
        <f t="shared" si="87"/>
        <v>0</v>
      </c>
      <c r="CY148" s="2">
        <f t="shared" si="88"/>
        <v>2.1967107188158828</v>
      </c>
      <c r="CZ148">
        <f t="shared" si="89"/>
        <v>1</v>
      </c>
      <c r="DA148">
        <f t="shared" si="90"/>
        <v>4</v>
      </c>
      <c r="DB148" s="3" t="str">
        <f t="shared" si="91"/>
        <v>1_1982</v>
      </c>
      <c r="DC148">
        <f t="shared" si="92"/>
        <v>0</v>
      </c>
    </row>
    <row r="149" spans="5:107" ht="18">
      <c r="E149" t="str">
        <f t="shared" si="101"/>
        <v>10_1978</v>
      </c>
      <c r="F149" s="3">
        <v>28764</v>
      </c>
      <c r="G149">
        <v>95.610001</v>
      </c>
      <c r="H149" s="4">
        <v>0</v>
      </c>
      <c r="I149">
        <f t="shared" si="122"/>
        <v>0.9236788634203678</v>
      </c>
      <c r="J149">
        <f t="shared" si="123"/>
        <v>0.9994512086749019</v>
      </c>
      <c r="X149" s="3">
        <v>30042</v>
      </c>
      <c r="Y149">
        <v>6825.876</v>
      </c>
      <c r="Z149" s="2">
        <f t="shared" si="105"/>
        <v>-0.010105489634705478</v>
      </c>
      <c r="AA149" s="2">
        <f t="shared" si="106"/>
        <v>0.01837311196355995</v>
      </c>
      <c r="AB149">
        <v>405.525</v>
      </c>
      <c r="AC149">
        <v>391.119</v>
      </c>
      <c r="AD149">
        <v>-4.386</v>
      </c>
      <c r="AE149">
        <f t="shared" si="102"/>
        <v>-14.405999999999949</v>
      </c>
      <c r="AF149">
        <f t="shared" si="103"/>
        <v>796.644</v>
      </c>
      <c r="AG149" t="s">
        <v>92</v>
      </c>
      <c r="AH149" t="str">
        <f t="shared" si="104"/>
        <v>4_1982</v>
      </c>
      <c r="AI149" s="2">
        <f t="shared" si="113"/>
        <v>0.011797933433702723</v>
      </c>
      <c r="AJ149">
        <f t="shared" si="116"/>
        <v>1</v>
      </c>
      <c r="AK149">
        <f t="shared" si="117"/>
        <v>0</v>
      </c>
      <c r="AL149" s="6">
        <f t="shared" si="114"/>
        <v>30042</v>
      </c>
      <c r="AM149">
        <f t="shared" si="115"/>
        <v>1</v>
      </c>
      <c r="AN149" t="str">
        <f t="shared" si="107"/>
        <v>4_1982</v>
      </c>
      <c r="AO149">
        <v>1.1385100883608168</v>
      </c>
      <c r="AP149">
        <v>2026.3</v>
      </c>
      <c r="AQ149">
        <v>46.781</v>
      </c>
      <c r="AR149">
        <v>95</v>
      </c>
      <c r="AS149" s="2">
        <f t="shared" si="96"/>
        <v>1.075264013433556</v>
      </c>
      <c r="AT149" s="2">
        <f t="shared" si="96"/>
        <v>1.0640096618357486</v>
      </c>
      <c r="AU149" s="2">
        <f t="shared" si="96"/>
        <v>1.066914498141264</v>
      </c>
      <c r="AV149" s="2">
        <f t="shared" si="95"/>
        <v>1.0662177328843996</v>
      </c>
      <c r="AW149" s="2">
        <f t="shared" si="99"/>
        <v>-0.03331371870835742</v>
      </c>
      <c r="AX149" s="2">
        <f t="shared" si="99"/>
        <v>-0.003958252602753953</v>
      </c>
      <c r="AY149" s="2">
        <f t="shared" si="99"/>
        <v>-0.007551361017595015</v>
      </c>
      <c r="AZ149" s="2">
        <f t="shared" si="97"/>
        <v>-0.016351074455049908</v>
      </c>
      <c r="BB149" s="2" t="str">
        <f t="shared" si="62"/>
        <v>4_1982</v>
      </c>
      <c r="BC149" s="2">
        <f t="shared" si="63"/>
        <v>0.011797933433702723</v>
      </c>
      <c r="BD149" s="2">
        <f t="shared" si="64"/>
        <v>-0.007551361017595015</v>
      </c>
      <c r="BE149">
        <f t="shared" si="65"/>
        <v>-0.03979241402925915</v>
      </c>
      <c r="BF149" s="2">
        <f t="shared" si="66"/>
        <v>-0.025165202979533063</v>
      </c>
      <c r="BG149">
        <f t="shared" si="67"/>
        <v>1</v>
      </c>
      <c r="BH149">
        <f t="shared" si="68"/>
        <v>2</v>
      </c>
      <c r="BI149">
        <f t="shared" si="69"/>
        <v>113.790001</v>
      </c>
      <c r="BJ149" s="8">
        <f t="shared" si="70"/>
        <v>0.9553563410198054</v>
      </c>
      <c r="BK149" s="8">
        <f t="shared" si="71"/>
        <v>1.0582651985388418</v>
      </c>
      <c r="BL149" s="8">
        <f t="shared" si="73"/>
        <v>1.2766499931747077</v>
      </c>
      <c r="BM149" t="str">
        <f>"3"&amp;RIGHT(BB148,5)</f>
        <v>3_1982</v>
      </c>
      <c r="BN149">
        <f t="shared" si="72"/>
        <v>2</v>
      </c>
      <c r="BP149">
        <f t="shared" si="77"/>
        <v>4</v>
      </c>
      <c r="BQ149" s="8">
        <f t="shared" si="81"/>
        <v>0.862</v>
      </c>
      <c r="BR149">
        <f t="shared" si="78"/>
        <v>4</v>
      </c>
      <c r="BS149" s="8">
        <f t="shared" si="82"/>
        <v>0.981</v>
      </c>
      <c r="BT149">
        <f t="shared" si="79"/>
        <v>4</v>
      </c>
      <c r="BU149" s="8">
        <f t="shared" si="83"/>
        <v>0.965</v>
      </c>
      <c r="BV149" s="8">
        <f t="shared" si="80"/>
        <v>1.843</v>
      </c>
      <c r="BY149">
        <f t="shared" si="108"/>
        <v>1982</v>
      </c>
      <c r="BZ149">
        <f t="shared" si="118"/>
        <v>1982</v>
      </c>
      <c r="CA149">
        <f t="shared" si="119"/>
        <v>4</v>
      </c>
      <c r="CB149">
        <f t="shared" si="120"/>
        <v>3</v>
      </c>
      <c r="CC149">
        <f t="shared" si="121"/>
        <v>6</v>
      </c>
      <c r="CD149" t="str">
        <f t="shared" si="109"/>
        <v>3_1982</v>
      </c>
      <c r="CE149" t="str">
        <f t="shared" si="109"/>
        <v>6_1982</v>
      </c>
      <c r="CG149" s="3" t="str">
        <f t="shared" si="110"/>
        <v>4_1982</v>
      </c>
      <c r="CH149">
        <f t="shared" si="111"/>
        <v>-0.010105489634705478</v>
      </c>
      <c r="CI149" s="2">
        <f t="shared" si="112"/>
        <v>0.011797933433702723</v>
      </c>
      <c r="CJ149" s="2">
        <v>1.0688487584650115</v>
      </c>
      <c r="CK149" s="2">
        <v>1.0718232044198894</v>
      </c>
      <c r="CL149" s="2">
        <f t="shared" si="100"/>
        <v>0.0029744459548779467</v>
      </c>
      <c r="CM149">
        <f t="shared" si="98"/>
        <v>2</v>
      </c>
      <c r="CN149">
        <v>113.790001</v>
      </c>
      <c r="CO149">
        <v>108.709999</v>
      </c>
      <c r="CP149" s="8">
        <f t="shared" si="74"/>
        <v>0.9553563410198054</v>
      </c>
      <c r="CQ149" s="8">
        <f t="shared" si="75"/>
        <v>1.0582651985388418</v>
      </c>
      <c r="CR149" s="8">
        <f t="shared" si="76"/>
        <v>1.2766499931747077</v>
      </c>
      <c r="CS149" s="2">
        <f t="shared" si="93"/>
        <v>0.029346058297053047</v>
      </c>
      <c r="CT149" s="2">
        <f t="shared" si="94"/>
        <v>0.028790383254782448</v>
      </c>
      <c r="CU149" s="8">
        <f t="shared" si="84"/>
        <v>-0.3510022615981268</v>
      </c>
      <c r="CV149" s="8">
        <f t="shared" si="85"/>
        <v>0.045</v>
      </c>
      <c r="CW149">
        <f t="shared" si="86"/>
        <v>1</v>
      </c>
      <c r="CX149">
        <f t="shared" si="87"/>
        <v>0</v>
      </c>
      <c r="CY149" s="2">
        <f t="shared" si="88"/>
        <v>0.5902126995220552</v>
      </c>
      <c r="CZ149">
        <f t="shared" si="89"/>
        <v>0.116</v>
      </c>
      <c r="DA149">
        <f t="shared" si="90"/>
        <v>1</v>
      </c>
      <c r="DB149" s="3" t="str">
        <f t="shared" si="91"/>
        <v>4_1982</v>
      </c>
      <c r="DC149">
        <f t="shared" si="92"/>
        <v>1</v>
      </c>
    </row>
    <row r="150" spans="5:107" ht="18">
      <c r="E150" t="str">
        <f t="shared" si="101"/>
        <v>11_1978</v>
      </c>
      <c r="F150" s="3">
        <v>28795</v>
      </c>
      <c r="G150">
        <v>94.699997</v>
      </c>
      <c r="H150" s="4">
        <v>0</v>
      </c>
      <c r="I150">
        <f t="shared" si="122"/>
        <v>0.9148874038278928</v>
      </c>
      <c r="J150">
        <f t="shared" si="123"/>
        <v>0.9899299382552003</v>
      </c>
      <c r="X150" s="3">
        <v>30133</v>
      </c>
      <c r="Y150">
        <v>6799.781</v>
      </c>
      <c r="Z150" s="2">
        <f t="shared" si="105"/>
        <v>-0.025558978151038914</v>
      </c>
      <c r="AA150" s="2">
        <f t="shared" si="106"/>
        <v>-0.01520434364362988</v>
      </c>
      <c r="AB150">
        <v>424.334</v>
      </c>
      <c r="AC150">
        <v>373.774</v>
      </c>
      <c r="AD150">
        <v>-29.647</v>
      </c>
      <c r="AE150">
        <f t="shared" si="102"/>
        <v>-50.56</v>
      </c>
      <c r="AF150">
        <f t="shared" si="103"/>
        <v>798.108</v>
      </c>
      <c r="AG150" t="s">
        <v>92</v>
      </c>
      <c r="AH150" t="str">
        <f t="shared" si="104"/>
        <v>7_1982</v>
      </c>
      <c r="AI150" s="2">
        <f t="shared" si="113"/>
        <v>-0.015453488516333436</v>
      </c>
      <c r="AJ150">
        <f t="shared" si="116"/>
        <v>0</v>
      </c>
      <c r="AK150">
        <f t="shared" si="117"/>
        <v>-1</v>
      </c>
      <c r="AL150" s="6">
        <f t="shared" si="114"/>
        <v>30133</v>
      </c>
      <c r="AM150">
        <f t="shared" si="115"/>
        <v>-1</v>
      </c>
      <c r="AN150" t="str">
        <f t="shared" si="107"/>
        <v>7_1982</v>
      </c>
      <c r="AO150">
        <v>1.2725689795172106</v>
      </c>
      <c r="AP150">
        <v>2072.2</v>
      </c>
      <c r="AQ150">
        <v>47.579</v>
      </c>
      <c r="AR150">
        <v>97.5</v>
      </c>
      <c r="AS150" s="2">
        <f t="shared" si="96"/>
        <v>1.095006856087398</v>
      </c>
      <c r="AT150" s="2">
        <f t="shared" si="96"/>
        <v>1.0669893414345295</v>
      </c>
      <c r="AU150" s="2">
        <f t="shared" si="96"/>
        <v>1.0659333273590823</v>
      </c>
      <c r="AV150" s="2">
        <f t="shared" si="95"/>
        <v>1.0655737704918034</v>
      </c>
      <c r="AW150" s="2">
        <f t="shared" si="99"/>
        <v>0.019742842653841963</v>
      </c>
      <c r="AX150" s="2">
        <f t="shared" si="99"/>
        <v>0.002979679598780871</v>
      </c>
      <c r="AY150" s="2">
        <f t="shared" si="99"/>
        <v>-0.0009811707821816285</v>
      </c>
      <c r="AZ150" s="2">
        <f t="shared" si="97"/>
        <v>-0.0006439623925962312</v>
      </c>
      <c r="BB150" s="2" t="str">
        <f t="shared" si="62"/>
        <v>7_1982</v>
      </c>
      <c r="BC150" s="2">
        <f t="shared" si="63"/>
        <v>-0.015453488516333436</v>
      </c>
      <c r="BD150" s="2">
        <f t="shared" si="64"/>
        <v>-0.0009811707821816285</v>
      </c>
      <c r="BE150">
        <f t="shared" si="65"/>
        <v>-0.06881655193788305</v>
      </c>
      <c r="BF150" s="2">
        <f t="shared" si="66"/>
        <v>-0.022006616094169207</v>
      </c>
      <c r="BG150">
        <f t="shared" si="67"/>
        <v>4</v>
      </c>
      <c r="BH150">
        <f t="shared" si="68"/>
        <v>4</v>
      </c>
      <c r="BI150">
        <f t="shared" si="69"/>
        <v>108.709999</v>
      </c>
      <c r="BJ150" s="8">
        <f t="shared" si="70"/>
        <v>1.1077177730449617</v>
      </c>
      <c r="BK150" s="8">
        <f t="shared" si="71"/>
        <v>1.3363076564833747</v>
      </c>
      <c r="BL150" s="8">
        <f t="shared" si="73"/>
        <v>1.4070463472269923</v>
      </c>
      <c r="BM150" t="str">
        <f>"6"&amp;RIGHT(BB149,5)</f>
        <v>6_1982</v>
      </c>
      <c r="BN150">
        <f t="shared" si="72"/>
        <v>4</v>
      </c>
      <c r="BP150">
        <f t="shared" si="77"/>
        <v>1</v>
      </c>
      <c r="BQ150" s="8">
        <f t="shared" si="81"/>
        <v>0.044</v>
      </c>
      <c r="BR150">
        <f t="shared" si="78"/>
        <v>3</v>
      </c>
      <c r="BS150" s="8">
        <f t="shared" si="82"/>
        <v>0.636</v>
      </c>
      <c r="BT150">
        <f t="shared" si="79"/>
        <v>2</v>
      </c>
      <c r="BU150" s="8">
        <f t="shared" si="83"/>
        <v>0.256</v>
      </c>
      <c r="BV150" s="8">
        <f t="shared" si="80"/>
        <v>0.68</v>
      </c>
      <c r="BY150">
        <f t="shared" si="108"/>
        <v>1982</v>
      </c>
      <c r="BZ150">
        <f t="shared" si="118"/>
        <v>1982</v>
      </c>
      <c r="CA150">
        <f t="shared" si="119"/>
        <v>7</v>
      </c>
      <c r="CB150">
        <f t="shared" si="120"/>
        <v>6</v>
      </c>
      <c r="CC150">
        <f t="shared" si="121"/>
        <v>9</v>
      </c>
      <c r="CD150" t="str">
        <f t="shared" si="109"/>
        <v>6_1982</v>
      </c>
      <c r="CE150" t="str">
        <f t="shared" si="109"/>
        <v>9_1982</v>
      </c>
      <c r="CG150" s="3" t="str">
        <f t="shared" si="110"/>
        <v>7_1982</v>
      </c>
      <c r="CH150">
        <f t="shared" si="111"/>
        <v>-0.025558978151038914</v>
      </c>
      <c r="CI150" s="2">
        <f t="shared" si="112"/>
        <v>-0.015453488516333436</v>
      </c>
      <c r="CJ150" s="2">
        <v>1.0718232044198894</v>
      </c>
      <c r="CK150" s="2">
        <v>1.0494092373791624</v>
      </c>
      <c r="CL150" s="2">
        <f t="shared" si="100"/>
        <v>-0.022413967040727067</v>
      </c>
      <c r="CM150">
        <f t="shared" si="98"/>
        <v>4</v>
      </c>
      <c r="CN150">
        <v>108.709999</v>
      </c>
      <c r="CO150">
        <v>120.419998</v>
      </c>
      <c r="CP150" s="8">
        <f t="shared" si="74"/>
        <v>1.1077177730449617</v>
      </c>
      <c r="CQ150" s="8">
        <f t="shared" si="75"/>
        <v>1.3363076564833747</v>
      </c>
      <c r="CR150" s="8">
        <f t="shared" si="76"/>
        <v>1.4070463472269923</v>
      </c>
      <c r="CS150" s="2">
        <f t="shared" si="93"/>
        <v>0.02808201393300355</v>
      </c>
      <c r="CT150" s="2">
        <f t="shared" si="94"/>
        <v>0.028154242658928963</v>
      </c>
      <c r="CU150" s="8">
        <f t="shared" si="84"/>
        <v>-0.907819771984988</v>
      </c>
      <c r="CV150" s="8">
        <f t="shared" si="85"/>
        <v>0.016</v>
      </c>
      <c r="CW150">
        <f t="shared" si="86"/>
        <v>1</v>
      </c>
      <c r="CX150">
        <f t="shared" si="87"/>
        <v>0</v>
      </c>
      <c r="CY150" s="2">
        <f t="shared" si="88"/>
        <v>1.5488866706003348</v>
      </c>
      <c r="CZ150">
        <f t="shared" si="89"/>
        <v>0.962</v>
      </c>
      <c r="DA150">
        <f t="shared" si="90"/>
        <v>4</v>
      </c>
      <c r="DB150" s="3" t="str">
        <f t="shared" si="91"/>
        <v>7_1982</v>
      </c>
      <c r="DC150">
        <f t="shared" si="92"/>
        <v>0</v>
      </c>
    </row>
    <row r="151" spans="5:107" ht="18">
      <c r="E151" t="str">
        <f t="shared" si="101"/>
        <v>12_1978</v>
      </c>
      <c r="F151" s="3">
        <v>28825</v>
      </c>
      <c r="G151">
        <v>98.580002</v>
      </c>
      <c r="H151" s="4">
        <v>0</v>
      </c>
      <c r="I151">
        <f t="shared" si="122"/>
        <v>0.9523717524418558</v>
      </c>
      <c r="J151">
        <f t="shared" si="123"/>
        <v>1.0252730352756911</v>
      </c>
      <c r="X151" s="3">
        <v>30225</v>
      </c>
      <c r="Y151">
        <v>6802.497</v>
      </c>
      <c r="Z151" s="2">
        <f t="shared" si="105"/>
        <v>-0.014431539363715773</v>
      </c>
      <c r="AA151" s="2">
        <f t="shared" si="106"/>
        <v>0.0015986560092400293</v>
      </c>
      <c r="AB151">
        <v>407.679</v>
      </c>
      <c r="AC151">
        <v>356.647</v>
      </c>
      <c r="AD151">
        <v>-29.587</v>
      </c>
      <c r="AE151">
        <f t="shared" si="102"/>
        <v>-51.03199999999998</v>
      </c>
      <c r="AF151">
        <f t="shared" si="103"/>
        <v>764.326</v>
      </c>
      <c r="AG151" t="s">
        <v>92</v>
      </c>
      <c r="AH151" t="str">
        <f t="shared" si="104"/>
        <v>10_1982</v>
      </c>
      <c r="AI151" s="2">
        <f t="shared" si="113"/>
        <v>0.01112743878732314</v>
      </c>
      <c r="AJ151">
        <f t="shared" si="116"/>
        <v>1</v>
      </c>
      <c r="AK151">
        <f t="shared" si="117"/>
        <v>0</v>
      </c>
      <c r="AL151" s="6">
        <f t="shared" si="114"/>
        <v>30225</v>
      </c>
      <c r="AM151">
        <f t="shared" si="115"/>
        <v>1</v>
      </c>
      <c r="AN151" t="str">
        <f t="shared" si="107"/>
        <v>10_1982</v>
      </c>
      <c r="AO151">
        <v>1.300684326828929</v>
      </c>
      <c r="AP151">
        <v>2125.8</v>
      </c>
      <c r="AQ151">
        <v>48.279</v>
      </c>
      <c r="AR151">
        <v>98.1</v>
      </c>
      <c r="AS151" s="2">
        <f t="shared" si="96"/>
        <v>1.1615495408299925</v>
      </c>
      <c r="AT151" s="2">
        <f t="shared" si="96"/>
        <v>1.0824380060084526</v>
      </c>
      <c r="AU151" s="2">
        <f t="shared" si="96"/>
        <v>1.0611002439614057</v>
      </c>
      <c r="AV151" s="2">
        <f t="shared" si="95"/>
        <v>1.0503211991434689</v>
      </c>
      <c r="AW151" s="2">
        <f t="shared" si="99"/>
        <v>0.0665426847425945</v>
      </c>
      <c r="AX151" s="2">
        <f t="shared" si="99"/>
        <v>0.015448664573923132</v>
      </c>
      <c r="AY151" s="2">
        <f t="shared" si="99"/>
        <v>-0.00483308339767663</v>
      </c>
      <c r="AZ151" s="2">
        <f t="shared" si="97"/>
        <v>-0.015252571348334465</v>
      </c>
      <c r="BB151" s="2" t="str">
        <f t="shared" si="62"/>
        <v>10_1982</v>
      </c>
      <c r="BC151" s="2">
        <f t="shared" si="63"/>
        <v>0.01112743878732314</v>
      </c>
      <c r="BD151" s="2">
        <f t="shared" si="64"/>
        <v>-0.00483308339767663</v>
      </c>
      <c r="BE151">
        <f t="shared" si="65"/>
        <v>-0.027430665368058493</v>
      </c>
      <c r="BF151" s="2">
        <f t="shared" si="66"/>
        <v>-0.02071534403612163</v>
      </c>
      <c r="BG151">
        <f t="shared" si="67"/>
        <v>1</v>
      </c>
      <c r="BH151">
        <f t="shared" si="68"/>
        <v>1</v>
      </c>
      <c r="BI151">
        <f t="shared" si="69"/>
        <v>120.419998</v>
      </c>
      <c r="BJ151" s="8">
        <f t="shared" si="70"/>
        <v>1.2063611228427358</v>
      </c>
      <c r="BK151" s="8">
        <f t="shared" si="71"/>
        <v>1.2702209727656695</v>
      </c>
      <c r="BL151" s="8">
        <f t="shared" si="73"/>
        <v>1.3921275683794645</v>
      </c>
      <c r="BM151" t="str">
        <f>"9"&amp;RIGHT(BB150,5)</f>
        <v>9_1982</v>
      </c>
      <c r="BN151">
        <f t="shared" si="72"/>
        <v>1</v>
      </c>
      <c r="BP151">
        <f t="shared" si="77"/>
        <v>4</v>
      </c>
      <c r="BQ151" s="8">
        <f t="shared" si="81"/>
        <v>0.847</v>
      </c>
      <c r="BR151">
        <f t="shared" si="78"/>
        <v>4</v>
      </c>
      <c r="BS151" s="8">
        <f t="shared" si="82"/>
        <v>0.927</v>
      </c>
      <c r="BT151">
        <f t="shared" si="79"/>
        <v>4</v>
      </c>
      <c r="BU151" s="8">
        <f t="shared" si="83"/>
        <v>0.945</v>
      </c>
      <c r="BV151" s="8">
        <f t="shared" si="80"/>
        <v>1.774</v>
      </c>
      <c r="BY151">
        <f t="shared" si="108"/>
        <v>1982</v>
      </c>
      <c r="BZ151">
        <f t="shared" si="118"/>
        <v>1982</v>
      </c>
      <c r="CA151">
        <f t="shared" si="119"/>
        <v>10</v>
      </c>
      <c r="CB151">
        <f t="shared" si="120"/>
        <v>9</v>
      </c>
      <c r="CC151">
        <f t="shared" si="121"/>
        <v>12</v>
      </c>
      <c r="CD151" t="str">
        <f t="shared" si="109"/>
        <v>9_1982</v>
      </c>
      <c r="CE151" t="str">
        <f t="shared" si="109"/>
        <v>12_1982</v>
      </c>
      <c r="CG151" s="3" t="str">
        <f t="shared" si="110"/>
        <v>10_1982</v>
      </c>
      <c r="CH151">
        <f t="shared" si="111"/>
        <v>-0.014431539363715773</v>
      </c>
      <c r="CI151" s="2">
        <f t="shared" si="112"/>
        <v>0.01112743878732314</v>
      </c>
      <c r="CJ151" s="2">
        <v>1.0494092373791624</v>
      </c>
      <c r="CK151" s="2">
        <v>1.0382571732199788</v>
      </c>
      <c r="CL151" s="2">
        <f t="shared" si="100"/>
        <v>-0.011152064159183572</v>
      </c>
      <c r="CM151">
        <f t="shared" si="98"/>
        <v>1</v>
      </c>
      <c r="CN151">
        <v>120.419998</v>
      </c>
      <c r="CO151">
        <v>145.270004</v>
      </c>
      <c r="CP151" s="8">
        <f t="shared" si="74"/>
        <v>1.2063611228427358</v>
      </c>
      <c r="CQ151" s="8">
        <f t="shared" si="75"/>
        <v>1.2702209727656695</v>
      </c>
      <c r="CR151" s="8">
        <f t="shared" si="76"/>
        <v>1.3921275683794645</v>
      </c>
      <c r="CS151" s="2">
        <f t="shared" si="93"/>
        <v>0.026761477035123726</v>
      </c>
      <c r="CT151" s="2">
        <f t="shared" si="94"/>
        <v>0.026323380272184504</v>
      </c>
      <c r="CU151" s="8">
        <f t="shared" si="84"/>
        <v>-0.5482403557025444</v>
      </c>
      <c r="CV151" s="8">
        <f t="shared" si="85"/>
        <v>0.029</v>
      </c>
      <c r="CW151">
        <f t="shared" si="86"/>
        <v>1</v>
      </c>
      <c r="CX151">
        <f t="shared" si="87"/>
        <v>0</v>
      </c>
      <c r="CY151" s="2">
        <f t="shared" si="88"/>
        <v>0.5772792600241646</v>
      </c>
      <c r="CZ151">
        <f t="shared" si="89"/>
        <v>0.1</v>
      </c>
      <c r="DA151">
        <f t="shared" si="90"/>
        <v>1</v>
      </c>
      <c r="DB151" s="3" t="str">
        <f t="shared" si="91"/>
        <v>10_1982</v>
      </c>
      <c r="DC151">
        <f t="shared" si="92"/>
        <v>1</v>
      </c>
    </row>
    <row r="152" spans="5:107" ht="18">
      <c r="E152" t="str">
        <f t="shared" si="101"/>
        <v>1_1979</v>
      </c>
      <c r="F152" s="3">
        <v>28856</v>
      </c>
      <c r="G152">
        <v>99.959999</v>
      </c>
      <c r="H152" s="4">
        <v>0</v>
      </c>
      <c r="I152">
        <f t="shared" si="122"/>
        <v>0.9657037684145731</v>
      </c>
      <c r="J152">
        <f t="shared" si="123"/>
        <v>1.0308431288826228</v>
      </c>
      <c r="X152" s="3">
        <v>30317</v>
      </c>
      <c r="Y152">
        <v>6892.144</v>
      </c>
      <c r="Z152" s="2">
        <f t="shared" si="105"/>
        <v>0.014314605795718638</v>
      </c>
      <c r="AA152" s="2">
        <f t="shared" si="106"/>
        <v>0.05376540169303401</v>
      </c>
      <c r="AB152">
        <v>417.022</v>
      </c>
      <c r="AC152">
        <v>362.4</v>
      </c>
      <c r="AD152">
        <v>-24.548</v>
      </c>
      <c r="AE152">
        <f t="shared" si="102"/>
        <v>-54.622000000000014</v>
      </c>
      <c r="AF152">
        <f t="shared" si="103"/>
        <v>779.422</v>
      </c>
      <c r="AG152" t="s">
        <v>92</v>
      </c>
      <c r="AH152" t="str">
        <f t="shared" si="104"/>
        <v>1_1983</v>
      </c>
      <c r="AI152" s="2">
        <f t="shared" si="113"/>
        <v>0.02874614515943441</v>
      </c>
      <c r="AJ152">
        <f t="shared" si="116"/>
        <v>2</v>
      </c>
      <c r="AK152">
        <f t="shared" si="117"/>
        <v>0</v>
      </c>
      <c r="AL152" s="6">
        <f t="shared" si="114"/>
        <v>30317</v>
      </c>
      <c r="AM152">
        <f t="shared" si="115"/>
        <v>2</v>
      </c>
      <c r="AN152" t="str">
        <f t="shared" si="107"/>
        <v>1_1983</v>
      </c>
      <c r="AO152">
        <v>1.2047366190304114</v>
      </c>
      <c r="AP152">
        <v>2174</v>
      </c>
      <c r="AQ152">
        <v>48.945</v>
      </c>
      <c r="AR152">
        <v>97.9</v>
      </c>
      <c r="AS152" s="2">
        <f t="shared" si="96"/>
        <v>1.0690045866129712</v>
      </c>
      <c r="AT152" s="2">
        <f t="shared" si="96"/>
        <v>1.0885784387361674</v>
      </c>
      <c r="AU152" s="2">
        <f t="shared" si="96"/>
        <v>1.0590488142634584</v>
      </c>
      <c r="AV152" s="2">
        <f t="shared" si="95"/>
        <v>1.0370762711864407</v>
      </c>
      <c r="AW152" s="2">
        <f t="shared" si="99"/>
        <v>-0.09254495421702136</v>
      </c>
      <c r="AX152" s="2">
        <f t="shared" si="99"/>
        <v>0.006140432727714806</v>
      </c>
      <c r="AY152" s="2">
        <f t="shared" si="99"/>
        <v>-0.002051429697947249</v>
      </c>
      <c r="AZ152" s="2">
        <f t="shared" si="97"/>
        <v>-0.01324492795702814</v>
      </c>
      <c r="BB152" s="2" t="str">
        <f t="shared" si="62"/>
        <v>1_1983</v>
      </c>
      <c r="BC152" s="2">
        <f t="shared" si="63"/>
        <v>0.02874614515943441</v>
      </c>
      <c r="BD152" s="2">
        <f t="shared" si="64"/>
        <v>-0.002051429697947249</v>
      </c>
      <c r="BE152">
        <f t="shared" si="65"/>
        <v>0.03621802886412684</v>
      </c>
      <c r="BF152" s="2">
        <f t="shared" si="66"/>
        <v>-0.015417044895400522</v>
      </c>
      <c r="BG152">
        <f t="shared" si="67"/>
        <v>1</v>
      </c>
      <c r="BH152">
        <f t="shared" si="68"/>
        <v>1</v>
      </c>
      <c r="BI152">
        <f t="shared" si="69"/>
        <v>145.270004</v>
      </c>
      <c r="BJ152" s="8">
        <f t="shared" si="70"/>
        <v>1.0529359316325206</v>
      </c>
      <c r="BK152" s="8">
        <f t="shared" si="71"/>
        <v>1.153989085041947</v>
      </c>
      <c r="BL152" s="8">
        <f t="shared" si="73"/>
        <v>1.172162141607706</v>
      </c>
      <c r="BM152" t="str">
        <f>"12"&amp;RIGHT(BB151,5)</f>
        <v>12_1982</v>
      </c>
      <c r="BN152">
        <f t="shared" si="72"/>
        <v>1</v>
      </c>
      <c r="BP152">
        <f t="shared" si="77"/>
        <v>4</v>
      </c>
      <c r="BQ152" s="8">
        <f t="shared" si="81"/>
        <v>0.99</v>
      </c>
      <c r="BR152">
        <f t="shared" si="78"/>
        <v>3</v>
      </c>
      <c r="BS152" s="8">
        <f t="shared" si="82"/>
        <v>0.744</v>
      </c>
      <c r="BT152">
        <f t="shared" si="79"/>
        <v>4</v>
      </c>
      <c r="BU152" s="8">
        <f t="shared" si="83"/>
        <v>0.935</v>
      </c>
      <c r="BV152" s="8">
        <f t="shared" si="80"/>
        <v>1.734</v>
      </c>
      <c r="BY152">
        <f t="shared" si="108"/>
        <v>1982</v>
      </c>
      <c r="BZ152">
        <f t="shared" si="118"/>
        <v>1983</v>
      </c>
      <c r="CA152">
        <f t="shared" si="119"/>
        <v>1</v>
      </c>
      <c r="CB152">
        <f t="shared" si="120"/>
        <v>12</v>
      </c>
      <c r="CC152">
        <f t="shared" si="121"/>
        <v>3</v>
      </c>
      <c r="CD152" t="str">
        <f t="shared" si="109"/>
        <v>12_1982</v>
      </c>
      <c r="CE152" t="str">
        <f t="shared" si="109"/>
        <v>3_1983</v>
      </c>
      <c r="CG152" s="3" t="str">
        <f t="shared" si="110"/>
        <v>1_1983</v>
      </c>
      <c r="CH152">
        <f t="shared" si="111"/>
        <v>0.014314605795718638</v>
      </c>
      <c r="CI152" s="2">
        <f t="shared" si="112"/>
        <v>0.02874614515943441</v>
      </c>
      <c r="CJ152" s="2">
        <v>1.0382571732199788</v>
      </c>
      <c r="CK152" s="2">
        <v>1.0359028511087645</v>
      </c>
      <c r="CL152" s="2">
        <f t="shared" si="100"/>
        <v>-0.0023543221112143353</v>
      </c>
      <c r="CM152">
        <f t="shared" si="98"/>
        <v>1</v>
      </c>
      <c r="CN152">
        <v>145.270004</v>
      </c>
      <c r="CO152">
        <v>152.960007</v>
      </c>
      <c r="CP152" s="8">
        <f t="shared" si="74"/>
        <v>1.0529359316325206</v>
      </c>
      <c r="CQ152" s="8">
        <f t="shared" si="75"/>
        <v>1.153989085041947</v>
      </c>
      <c r="CR152" s="8">
        <f t="shared" si="76"/>
        <v>1.172162141607706</v>
      </c>
      <c r="CS152" s="2">
        <f t="shared" si="93"/>
        <v>0.02629679271632541</v>
      </c>
      <c r="CT152" s="2">
        <f t="shared" si="94"/>
        <v>0.025364075208876402</v>
      </c>
      <c r="CU152" s="8">
        <f t="shared" si="84"/>
        <v>0.564365374169412</v>
      </c>
      <c r="CV152" s="8">
        <f t="shared" si="85"/>
        <v>0.212</v>
      </c>
      <c r="CW152">
        <f t="shared" si="86"/>
        <v>1</v>
      </c>
      <c r="CX152">
        <f t="shared" si="87"/>
        <v>0</v>
      </c>
      <c r="CY152" s="2">
        <f t="shared" si="88"/>
        <v>0.13334095261531242</v>
      </c>
      <c r="CZ152">
        <f t="shared" si="89"/>
        <v>0.012</v>
      </c>
      <c r="DA152">
        <f t="shared" si="90"/>
        <v>1</v>
      </c>
      <c r="DB152" s="3" t="str">
        <f t="shared" si="91"/>
        <v>1_1983</v>
      </c>
      <c r="DC152">
        <f t="shared" si="92"/>
        <v>1</v>
      </c>
    </row>
    <row r="153" spans="5:107" ht="18">
      <c r="E153" t="str">
        <f t="shared" si="101"/>
        <v>2_1979</v>
      </c>
      <c r="F153" s="3">
        <v>28887</v>
      </c>
      <c r="G153">
        <v>96.900002</v>
      </c>
      <c r="H153" s="4">
        <v>0</v>
      </c>
      <c r="I153">
        <f t="shared" si="122"/>
        <v>0.9361414368439487</v>
      </c>
      <c r="J153">
        <f t="shared" si="123"/>
        <v>0.9911269286828442</v>
      </c>
      <c r="X153" s="3">
        <v>30407</v>
      </c>
      <c r="Y153">
        <v>7048.982</v>
      </c>
      <c r="Z153" s="2">
        <f t="shared" si="105"/>
        <v>0.03268532859372186</v>
      </c>
      <c r="AA153" s="2">
        <f t="shared" si="106"/>
        <v>0.0941786472698829</v>
      </c>
      <c r="AB153">
        <v>449.089</v>
      </c>
      <c r="AC153">
        <v>363.484</v>
      </c>
      <c r="AD153">
        <v>-45.434</v>
      </c>
      <c r="AE153">
        <f t="shared" si="102"/>
        <v>-85.60500000000002</v>
      </c>
      <c r="AF153">
        <f t="shared" si="103"/>
        <v>812.573</v>
      </c>
      <c r="AG153" t="s">
        <v>92</v>
      </c>
      <c r="AH153" t="str">
        <f t="shared" si="104"/>
        <v>4_1983</v>
      </c>
      <c r="AI153" s="2">
        <f t="shared" si="113"/>
        <v>0.018370722798003225</v>
      </c>
      <c r="AJ153">
        <f t="shared" si="116"/>
        <v>3</v>
      </c>
      <c r="AK153">
        <f t="shared" si="117"/>
        <v>0</v>
      </c>
      <c r="AL153" s="6">
        <f t="shared" si="114"/>
        <v>30407</v>
      </c>
      <c r="AM153">
        <f t="shared" si="115"/>
        <v>3</v>
      </c>
      <c r="AN153" t="str">
        <f t="shared" si="107"/>
        <v>4_1983</v>
      </c>
      <c r="AO153">
        <v>1.170288356223751</v>
      </c>
      <c r="AP153">
        <v>2226.4</v>
      </c>
      <c r="AQ153">
        <v>49.337</v>
      </c>
      <c r="AR153">
        <v>98.8</v>
      </c>
      <c r="AS153" s="2">
        <f t="shared" si="96"/>
        <v>1.0279121530742756</v>
      </c>
      <c r="AT153" s="2">
        <f t="shared" si="96"/>
        <v>1.0987514188422247</v>
      </c>
      <c r="AU153" s="2">
        <f t="shared" si="96"/>
        <v>1.0546375665334218</v>
      </c>
      <c r="AV153" s="2">
        <f t="shared" si="95"/>
        <v>1.04</v>
      </c>
      <c r="AW153" s="2">
        <f t="shared" si="99"/>
        <v>-0.041092433538695516</v>
      </c>
      <c r="AX153" s="2">
        <f t="shared" si="99"/>
        <v>0.010172980106057272</v>
      </c>
      <c r="AY153" s="2">
        <f t="shared" si="99"/>
        <v>-0.004411247730036649</v>
      </c>
      <c r="AZ153" s="2">
        <f t="shared" si="97"/>
        <v>0.00292372881355929</v>
      </c>
      <c r="BB153" s="2" t="str">
        <f aca="true" t="shared" si="124" ref="BB153:BB216">AN153</f>
        <v>4_1983</v>
      </c>
      <c r="BC153" s="2">
        <f aca="true" t="shared" si="125" ref="BC153:BC184">AI153</f>
        <v>0.018370722798003225</v>
      </c>
      <c r="BD153" s="2">
        <f aca="true" t="shared" si="126" ref="BD153:BD184">AY153</f>
        <v>-0.004411247730036649</v>
      </c>
      <c r="BE153">
        <f aca="true" t="shared" si="127" ref="BE153:BE184">Z153-Z149</f>
        <v>0.04279081822842734</v>
      </c>
      <c r="BF153" s="2">
        <f aca="true" t="shared" si="128" ref="BF153:BF184">AU153-AU149</f>
        <v>-0.012276931607842156</v>
      </c>
      <c r="BG153">
        <f aca="true" t="shared" si="129" ref="BG153:BG184">IF(BC153&lt;=0,IF(BD153&gt;0,3,4),IF(BD153&gt;0,2,1))</f>
        <v>1</v>
      </c>
      <c r="BH153">
        <f t="shared" si="68"/>
        <v>1</v>
      </c>
      <c r="BI153">
        <f t="shared" si="69"/>
        <v>152.960007</v>
      </c>
      <c r="BJ153" s="8">
        <f t="shared" si="70"/>
        <v>1.0959727466539668</v>
      </c>
      <c r="BK153" s="8">
        <f t="shared" si="71"/>
        <v>1.1132321600900554</v>
      </c>
      <c r="BL153" s="8">
        <f t="shared" si="73"/>
        <v>1.1036217983436678</v>
      </c>
      <c r="BM153" t="str">
        <f>"3"&amp;RIGHT(BB152,5)</f>
        <v>3_1983</v>
      </c>
      <c r="BN153">
        <f t="shared" si="72"/>
        <v>1</v>
      </c>
      <c r="BP153">
        <f t="shared" si="77"/>
        <v>4</v>
      </c>
      <c r="BQ153" s="8">
        <f t="shared" si="81"/>
        <v>0.96</v>
      </c>
      <c r="BR153">
        <f t="shared" si="78"/>
        <v>4</v>
      </c>
      <c r="BS153" s="8">
        <f t="shared" si="82"/>
        <v>0.912</v>
      </c>
      <c r="BT153">
        <f t="shared" si="79"/>
        <v>4</v>
      </c>
      <c r="BU153" s="8">
        <f t="shared" si="83"/>
        <v>0.98</v>
      </c>
      <c r="BV153" s="8">
        <f t="shared" si="80"/>
        <v>1.8719999999999999</v>
      </c>
      <c r="BY153">
        <f t="shared" si="108"/>
        <v>1983</v>
      </c>
      <c r="BZ153">
        <f t="shared" si="118"/>
        <v>1983</v>
      </c>
      <c r="CA153">
        <f t="shared" si="119"/>
        <v>4</v>
      </c>
      <c r="CB153">
        <f t="shared" si="120"/>
        <v>3</v>
      </c>
      <c r="CC153">
        <f t="shared" si="121"/>
        <v>6</v>
      </c>
      <c r="CD153" t="str">
        <f t="shared" si="109"/>
        <v>3_1983</v>
      </c>
      <c r="CE153" t="str">
        <f t="shared" si="109"/>
        <v>6_1983</v>
      </c>
      <c r="CG153" s="3" t="str">
        <f t="shared" si="110"/>
        <v>4_1983</v>
      </c>
      <c r="CH153">
        <f t="shared" si="111"/>
        <v>0.03268532859372186</v>
      </c>
      <c r="CI153" s="2">
        <f t="shared" si="112"/>
        <v>0.018370722798003225</v>
      </c>
      <c r="CJ153" s="2">
        <v>1.0359028511087645</v>
      </c>
      <c r="CK153" s="2">
        <v>1.0247422680412372</v>
      </c>
      <c r="CL153" s="2">
        <f t="shared" si="100"/>
        <v>-0.011160583067527208</v>
      </c>
      <c r="CM153">
        <f t="shared" si="98"/>
        <v>1</v>
      </c>
      <c r="CN153">
        <v>152.960007</v>
      </c>
      <c r="CO153">
        <v>167.639999</v>
      </c>
      <c r="CP153" s="8">
        <f t="shared" si="74"/>
        <v>1.0959727466539668</v>
      </c>
      <c r="CQ153" s="8">
        <f t="shared" si="75"/>
        <v>1.1132321600900554</v>
      </c>
      <c r="CR153" s="8">
        <f t="shared" si="76"/>
        <v>1.1036217983436678</v>
      </c>
      <c r="CS153" s="2">
        <f t="shared" si="93"/>
        <v>0.025845281696549118</v>
      </c>
      <c r="CT153" s="2">
        <f t="shared" si="94"/>
        <v>0.026708326322952836</v>
      </c>
      <c r="CU153" s="8">
        <f t="shared" si="84"/>
        <v>1.2237879752739302</v>
      </c>
      <c r="CV153" s="8">
        <f t="shared" si="85"/>
        <v>0.658</v>
      </c>
      <c r="CW153">
        <f t="shared" si="86"/>
        <v>3</v>
      </c>
      <c r="CX153">
        <f t="shared" si="87"/>
        <v>1</v>
      </c>
      <c r="CY153" s="2">
        <f t="shared" si="88"/>
        <v>0.3121724448073846</v>
      </c>
      <c r="CZ153">
        <f t="shared" si="89"/>
        <v>0.037</v>
      </c>
      <c r="DA153">
        <f t="shared" si="90"/>
        <v>1</v>
      </c>
      <c r="DB153" s="3" t="str">
        <f t="shared" si="91"/>
        <v>4_1983</v>
      </c>
      <c r="DC153">
        <f t="shared" si="92"/>
        <v>1</v>
      </c>
    </row>
    <row r="154" spans="5:107" ht="18">
      <c r="E154" t="str">
        <f t="shared" si="101"/>
        <v>3_1979</v>
      </c>
      <c r="F154" s="3">
        <v>28915</v>
      </c>
      <c r="G154">
        <v>103.260002</v>
      </c>
      <c r="H154" s="4">
        <v>0</v>
      </c>
      <c r="I154">
        <f t="shared" si="122"/>
        <v>0.9975847744645971</v>
      </c>
      <c r="J154">
        <f t="shared" si="123"/>
        <v>1.0441905340578836</v>
      </c>
      <c r="X154" s="3">
        <v>30498</v>
      </c>
      <c r="Y154">
        <v>7189.896</v>
      </c>
      <c r="Z154" s="2">
        <f t="shared" si="105"/>
        <v>0.05737170064741792</v>
      </c>
      <c r="AA154" s="2">
        <f t="shared" si="106"/>
        <v>0.08239263273820385</v>
      </c>
      <c r="AB154">
        <v>484.073</v>
      </c>
      <c r="AC154">
        <v>368.948</v>
      </c>
      <c r="AD154">
        <v>-65.2</v>
      </c>
      <c r="AE154">
        <f t="shared" si="102"/>
        <v>-115.125</v>
      </c>
      <c r="AF154">
        <f t="shared" si="103"/>
        <v>853.021</v>
      </c>
      <c r="AG154" t="s">
        <v>92</v>
      </c>
      <c r="AH154" t="str">
        <f t="shared" si="104"/>
        <v>7_1983</v>
      </c>
      <c r="AI154" s="2">
        <f t="shared" si="113"/>
        <v>0.02468637205369606</v>
      </c>
      <c r="AJ154">
        <f t="shared" si="116"/>
        <v>4</v>
      </c>
      <c r="AK154">
        <f t="shared" si="117"/>
        <v>0</v>
      </c>
      <c r="AL154" s="6">
        <f t="shared" si="114"/>
        <v>30498</v>
      </c>
      <c r="AM154">
        <f t="shared" si="115"/>
        <v>4</v>
      </c>
      <c r="AN154" t="str">
        <f t="shared" si="107"/>
        <v>7_1983</v>
      </c>
      <c r="AO154">
        <v>1.108076384278074</v>
      </c>
      <c r="AP154">
        <v>2304.4</v>
      </c>
      <c r="AQ154">
        <v>49.973</v>
      </c>
      <c r="AR154">
        <v>99.8</v>
      </c>
      <c r="AS154" s="2">
        <f t="shared" si="96"/>
        <v>0.8707397415096964</v>
      </c>
      <c r="AT154" s="2">
        <f t="shared" si="96"/>
        <v>1.1120548209632277</v>
      </c>
      <c r="AU154" s="2">
        <f t="shared" si="96"/>
        <v>1.0503163160217743</v>
      </c>
      <c r="AV154" s="2">
        <f t="shared" si="95"/>
        <v>1.0235897435897436</v>
      </c>
      <c r="AW154" s="2">
        <f t="shared" si="99"/>
        <v>-0.15717241156457928</v>
      </c>
      <c r="AX154" s="2">
        <f t="shared" si="99"/>
        <v>0.013303402121003005</v>
      </c>
      <c r="AY154" s="2">
        <f t="shared" si="99"/>
        <v>-0.004321250511647445</v>
      </c>
      <c r="AZ154" s="2">
        <f t="shared" si="97"/>
        <v>-0.016410256410256396</v>
      </c>
      <c r="BB154" s="2" t="str">
        <f t="shared" si="124"/>
        <v>7_1983</v>
      </c>
      <c r="BC154" s="2">
        <f t="shared" si="125"/>
        <v>0.02468637205369606</v>
      </c>
      <c r="BD154" s="2">
        <f t="shared" si="126"/>
        <v>-0.004321250511647445</v>
      </c>
      <c r="BE154">
        <f t="shared" si="127"/>
        <v>0.08293067879845684</v>
      </c>
      <c r="BF154" s="2">
        <f t="shared" si="128"/>
        <v>-0.015617011337307973</v>
      </c>
      <c r="BG154">
        <f t="shared" si="129"/>
        <v>1</v>
      </c>
      <c r="BH154">
        <f aca="true" t="shared" si="130" ref="BH154:BH217">CM154</f>
        <v>2</v>
      </c>
      <c r="BI154">
        <f aca="true" t="shared" si="131" ref="BI154:BI189">INDEX($E$8:$G$665,MATCH(BM154,$E$8:$E$665,0),3)</f>
        <v>167.639999</v>
      </c>
      <c r="BJ154" s="8">
        <f aca="true" t="shared" si="132" ref="BJ154:BJ184">BI155/BI154</f>
        <v>1.0157480315900027</v>
      </c>
      <c r="BK154" s="8">
        <f aca="true" t="shared" si="133" ref="BK154:BK189">BI156/BI154</f>
        <v>1.0069792353076787</v>
      </c>
      <c r="BL154" s="8">
        <f t="shared" si="73"/>
        <v>0.9248389043476433</v>
      </c>
      <c r="BM154" t="str">
        <f>"6"&amp;RIGHT(BB153,5)</f>
        <v>6_1983</v>
      </c>
      <c r="BN154">
        <f aca="true" t="shared" si="134" ref="BN154:BN217">CM154</f>
        <v>2</v>
      </c>
      <c r="BP154">
        <f t="shared" si="77"/>
        <v>4</v>
      </c>
      <c r="BQ154" s="8">
        <f t="shared" si="81"/>
        <v>0.975</v>
      </c>
      <c r="BR154">
        <f t="shared" si="78"/>
        <v>4</v>
      </c>
      <c r="BS154" s="8">
        <f t="shared" si="82"/>
        <v>0.902</v>
      </c>
      <c r="BT154">
        <f t="shared" si="79"/>
        <v>4</v>
      </c>
      <c r="BU154" s="8">
        <f t="shared" si="83"/>
        <v>0.985</v>
      </c>
      <c r="BV154" s="8">
        <f t="shared" si="80"/>
        <v>1.877</v>
      </c>
      <c r="BY154">
        <f t="shared" si="108"/>
        <v>1983</v>
      </c>
      <c r="BZ154">
        <f t="shared" si="118"/>
        <v>1983</v>
      </c>
      <c r="CA154">
        <f t="shared" si="119"/>
        <v>7</v>
      </c>
      <c r="CB154">
        <f t="shared" si="120"/>
        <v>6</v>
      </c>
      <c r="CC154">
        <f t="shared" si="121"/>
        <v>9</v>
      </c>
      <c r="CD154" t="str">
        <f t="shared" si="109"/>
        <v>6_1983</v>
      </c>
      <c r="CE154" t="str">
        <f t="shared" si="109"/>
        <v>9_1983</v>
      </c>
      <c r="CG154" s="3" t="str">
        <f t="shared" si="110"/>
        <v>7_1983</v>
      </c>
      <c r="CH154">
        <f t="shared" si="111"/>
        <v>0.05737170064741792</v>
      </c>
      <c r="CI154" s="2">
        <f t="shared" si="112"/>
        <v>0.02468637205369606</v>
      </c>
      <c r="CJ154" s="2">
        <v>1.0247422680412372</v>
      </c>
      <c r="CK154" s="2">
        <v>1.0276356192425793</v>
      </c>
      <c r="CL154" s="2">
        <f t="shared" si="100"/>
        <v>0.0028933512013420426</v>
      </c>
      <c r="CM154">
        <f t="shared" si="98"/>
        <v>2</v>
      </c>
      <c r="CN154">
        <v>167.639999</v>
      </c>
      <c r="CO154">
        <v>170.279999</v>
      </c>
      <c r="CP154" s="8">
        <f t="shared" si="74"/>
        <v>1.0157480315900027</v>
      </c>
      <c r="CQ154" s="8">
        <f t="shared" si="75"/>
        <v>1.0069792353076787</v>
      </c>
      <c r="CR154" s="8">
        <f t="shared" si="76"/>
        <v>0.9248389043476433</v>
      </c>
      <c r="CS154" s="2">
        <f t="shared" si="93"/>
        <v>0.0259260192758921</v>
      </c>
      <c r="CT154" s="2">
        <f t="shared" si="94"/>
        <v>0.027035644908417478</v>
      </c>
      <c r="CU154" s="8">
        <f t="shared" si="84"/>
        <v>2.1220762752937103</v>
      </c>
      <c r="CV154" s="8">
        <f t="shared" si="85"/>
        <v>0.979</v>
      </c>
      <c r="CW154">
        <f t="shared" si="86"/>
        <v>4</v>
      </c>
      <c r="CX154">
        <f t="shared" si="87"/>
        <v>1</v>
      </c>
      <c r="CY154" s="2">
        <f t="shared" si="88"/>
        <v>0.08689538802124074</v>
      </c>
      <c r="CZ154">
        <f t="shared" si="89"/>
        <v>0.008</v>
      </c>
      <c r="DA154">
        <f t="shared" si="90"/>
        <v>1</v>
      </c>
      <c r="DB154" s="3" t="str">
        <f t="shared" si="91"/>
        <v>7_1983</v>
      </c>
      <c r="DC154">
        <f t="shared" si="92"/>
        <v>1</v>
      </c>
    </row>
    <row r="155" spans="5:107" ht="18">
      <c r="E155" t="str">
        <f t="shared" si="101"/>
        <v>4_1979</v>
      </c>
      <c r="F155" s="3">
        <v>28946</v>
      </c>
      <c r="G155">
        <v>101.809998</v>
      </c>
      <c r="H155" s="4">
        <v>0</v>
      </c>
      <c r="I155">
        <f t="shared" si="122"/>
        <v>0.983576427715652</v>
      </c>
      <c r="J155">
        <f t="shared" si="123"/>
        <v>1.0244515806537628</v>
      </c>
      <c r="X155" s="3">
        <v>30590</v>
      </c>
      <c r="Y155">
        <v>7339.893</v>
      </c>
      <c r="Z155" s="2">
        <f t="shared" si="105"/>
        <v>0.07899981433288383</v>
      </c>
      <c r="AA155" s="2">
        <f t="shared" si="106"/>
        <v>0.08609666868991761</v>
      </c>
      <c r="AB155">
        <v>507.819</v>
      </c>
      <c r="AC155">
        <v>376.372</v>
      </c>
      <c r="AD155">
        <v>-71.385</v>
      </c>
      <c r="AE155">
        <f t="shared" si="102"/>
        <v>-131.447</v>
      </c>
      <c r="AF155">
        <f t="shared" si="103"/>
        <v>884.191</v>
      </c>
      <c r="AG155" t="s">
        <v>92</v>
      </c>
      <c r="AH155" t="str">
        <f t="shared" si="104"/>
        <v>10_1983</v>
      </c>
      <c r="AI155" s="2">
        <f t="shared" si="113"/>
        <v>0.02162811368546591</v>
      </c>
      <c r="AJ155">
        <f t="shared" si="116"/>
        <v>5</v>
      </c>
      <c r="AK155">
        <f t="shared" si="117"/>
        <v>0</v>
      </c>
      <c r="AL155" s="6">
        <f t="shared" si="114"/>
        <v>30590</v>
      </c>
      <c r="AM155">
        <f t="shared" si="115"/>
        <v>5</v>
      </c>
      <c r="AN155" t="str">
        <f t="shared" si="107"/>
        <v>10_1983</v>
      </c>
      <c r="AO155">
        <v>1.1241189926251607</v>
      </c>
      <c r="AP155">
        <v>2357.6</v>
      </c>
      <c r="AQ155">
        <v>50.523</v>
      </c>
      <c r="AR155">
        <v>100.8</v>
      </c>
      <c r="AS155" s="2">
        <f t="shared" si="96"/>
        <v>0.864251970626697</v>
      </c>
      <c r="AT155" s="2">
        <f t="shared" si="96"/>
        <v>1.1090413020980336</v>
      </c>
      <c r="AU155" s="2">
        <f t="shared" si="96"/>
        <v>1.0464798359535201</v>
      </c>
      <c r="AV155" s="2">
        <f t="shared" si="95"/>
        <v>1.0275229357798166</v>
      </c>
      <c r="AW155" s="2">
        <f t="shared" si="99"/>
        <v>-0.006487770882999344</v>
      </c>
      <c r="AX155" s="2">
        <f t="shared" si="99"/>
        <v>-0.003013518865194076</v>
      </c>
      <c r="AY155" s="2">
        <f t="shared" si="99"/>
        <v>-0.003836480068254211</v>
      </c>
      <c r="AZ155" s="2">
        <f t="shared" si="97"/>
        <v>0.003933192190072932</v>
      </c>
      <c r="BB155" s="2" t="str">
        <f t="shared" si="124"/>
        <v>10_1983</v>
      </c>
      <c r="BC155" s="2">
        <f t="shared" si="125"/>
        <v>0.02162811368546591</v>
      </c>
      <c r="BD155" s="2">
        <f t="shared" si="126"/>
        <v>-0.003836480068254211</v>
      </c>
      <c r="BE155">
        <f t="shared" si="127"/>
        <v>0.0934313536965996</v>
      </c>
      <c r="BF155" s="2">
        <f t="shared" si="128"/>
        <v>-0.014620408007885555</v>
      </c>
      <c r="BG155">
        <f t="shared" si="129"/>
        <v>1</v>
      </c>
      <c r="BH155">
        <f t="shared" si="130"/>
        <v>2</v>
      </c>
      <c r="BI155">
        <f t="shared" si="131"/>
        <v>170.279999</v>
      </c>
      <c r="BJ155" s="8">
        <f t="shared" si="132"/>
        <v>0.9913671540484329</v>
      </c>
      <c r="BK155" s="8">
        <f t="shared" si="133"/>
        <v>0.9105003165991328</v>
      </c>
      <c r="BL155" s="8">
        <f aca="true" t="shared" si="135" ref="BL155:BL218">BI158/BI155</f>
        <v>0.8971106172017302</v>
      </c>
      <c r="BM155" t="str">
        <f>"9"&amp;RIGHT(BB154,5)</f>
        <v>9_1983</v>
      </c>
      <c r="BN155">
        <f t="shared" si="134"/>
        <v>2</v>
      </c>
      <c r="BP155">
        <f t="shared" si="77"/>
        <v>4</v>
      </c>
      <c r="BQ155" s="8">
        <f t="shared" si="81"/>
        <v>0.97</v>
      </c>
      <c r="BR155">
        <f t="shared" si="78"/>
        <v>4</v>
      </c>
      <c r="BS155" s="8">
        <f t="shared" si="82"/>
        <v>0.877</v>
      </c>
      <c r="BT155">
        <f t="shared" si="79"/>
        <v>4</v>
      </c>
      <c r="BU155" s="8">
        <f t="shared" si="83"/>
        <v>0.97</v>
      </c>
      <c r="BV155" s="8">
        <f t="shared" si="80"/>
        <v>1.847</v>
      </c>
      <c r="BY155">
        <f t="shared" si="108"/>
        <v>1983</v>
      </c>
      <c r="BZ155">
        <f t="shared" si="118"/>
        <v>1983</v>
      </c>
      <c r="CA155">
        <f t="shared" si="119"/>
        <v>10</v>
      </c>
      <c r="CB155">
        <f t="shared" si="120"/>
        <v>9</v>
      </c>
      <c r="CC155">
        <f t="shared" si="121"/>
        <v>12</v>
      </c>
      <c r="CD155" t="str">
        <f t="shared" si="109"/>
        <v>9_1983</v>
      </c>
      <c r="CE155" t="str">
        <f t="shared" si="109"/>
        <v>12_1983</v>
      </c>
      <c r="CG155" s="3" t="str">
        <f t="shared" si="110"/>
        <v>10_1983</v>
      </c>
      <c r="CH155">
        <f t="shared" si="111"/>
        <v>0.07899981433288383</v>
      </c>
      <c r="CI155" s="2">
        <f t="shared" si="112"/>
        <v>0.02162811368546591</v>
      </c>
      <c r="CJ155" s="2">
        <v>1.0276356192425793</v>
      </c>
      <c r="CK155" s="2">
        <v>1.037871033776868</v>
      </c>
      <c r="CL155" s="2">
        <f t="shared" si="100"/>
        <v>0.010235414534288667</v>
      </c>
      <c r="CM155">
        <f t="shared" si="98"/>
        <v>2</v>
      </c>
      <c r="CN155">
        <v>170.279999</v>
      </c>
      <c r="CO155">
        <v>168.809998</v>
      </c>
      <c r="CP155" s="8">
        <f aca="true" t="shared" si="136" ref="CP155:CP218">CO155/CN155</f>
        <v>0.9913671540484329</v>
      </c>
      <c r="CQ155" s="8">
        <f aca="true" t="shared" si="137" ref="CQ155:CQ218">CO156/CN155</f>
        <v>0.9105003165991328</v>
      </c>
      <c r="CR155" s="8">
        <f aca="true" t="shared" si="138" ref="CR155:CR218">CO157/CN155</f>
        <v>0.8971106172017302</v>
      </c>
      <c r="CS155" s="2">
        <f t="shared" si="93"/>
        <v>0.02615454478319972</v>
      </c>
      <c r="CT155" s="2">
        <f t="shared" si="94"/>
        <v>0.02664551767087664</v>
      </c>
      <c r="CU155" s="8">
        <f t="shared" si="84"/>
        <v>2.9648444180624822</v>
      </c>
      <c r="CV155" s="8">
        <f t="shared" si="85"/>
        <v>0.995</v>
      </c>
      <c r="CW155">
        <f t="shared" si="86"/>
        <v>4</v>
      </c>
      <c r="CX155">
        <f t="shared" si="87"/>
        <v>1</v>
      </c>
      <c r="CY155" s="2">
        <f t="shared" si="88"/>
        <v>0.18830198937717452</v>
      </c>
      <c r="CZ155">
        <f t="shared" si="89"/>
        <v>0.02</v>
      </c>
      <c r="DA155">
        <f t="shared" si="90"/>
        <v>1</v>
      </c>
      <c r="DB155" s="3" t="str">
        <f t="shared" si="91"/>
        <v>10_1983</v>
      </c>
      <c r="DC155">
        <f t="shared" si="92"/>
        <v>1</v>
      </c>
    </row>
    <row r="156" spans="5:107" ht="18">
      <c r="E156" t="str">
        <f t="shared" si="101"/>
        <v>5_1979</v>
      </c>
      <c r="F156" s="3">
        <v>28976</v>
      </c>
      <c r="G156">
        <v>99.080002</v>
      </c>
      <c r="H156" s="4">
        <v>0</v>
      </c>
      <c r="I156">
        <f t="shared" si="122"/>
        <v>0.9572022035126615</v>
      </c>
      <c r="J156">
        <f t="shared" si="123"/>
        <v>0.9955371149497931</v>
      </c>
      <c r="X156" s="3">
        <v>30682</v>
      </c>
      <c r="Y156">
        <v>7483.371</v>
      </c>
      <c r="Z156" s="2">
        <f t="shared" si="105"/>
        <v>0.08578274046508594</v>
      </c>
      <c r="AA156" s="2">
        <f t="shared" si="106"/>
        <v>0.08051348390452828</v>
      </c>
      <c r="AB156">
        <v>548.642</v>
      </c>
      <c r="AC156">
        <v>384.228</v>
      </c>
      <c r="AD156">
        <v>-95.004</v>
      </c>
      <c r="AE156">
        <f t="shared" si="102"/>
        <v>-164.41400000000004</v>
      </c>
      <c r="AF156">
        <f t="shared" si="103"/>
        <v>932.8700000000001</v>
      </c>
      <c r="AG156" t="s">
        <v>92</v>
      </c>
      <c r="AH156" t="str">
        <f t="shared" si="104"/>
        <v>1_1984</v>
      </c>
      <c r="AI156" s="2">
        <f t="shared" si="113"/>
        <v>0.006782926132202105</v>
      </c>
      <c r="AJ156">
        <f t="shared" si="116"/>
        <v>6</v>
      </c>
      <c r="AK156">
        <f t="shared" si="117"/>
        <v>0</v>
      </c>
      <c r="AL156" s="6">
        <f t="shared" si="114"/>
        <v>30682</v>
      </c>
      <c r="AM156">
        <f t="shared" si="115"/>
        <v>6</v>
      </c>
      <c r="AN156" t="str">
        <f t="shared" si="107"/>
        <v>1_1984</v>
      </c>
      <c r="AO156">
        <v>1.1699784400287467</v>
      </c>
      <c r="AP156">
        <v>2419.4</v>
      </c>
      <c r="AQ156">
        <v>50.848</v>
      </c>
      <c r="AR156">
        <v>102.1</v>
      </c>
      <c r="AS156" s="2">
        <f t="shared" si="96"/>
        <v>0.971148732052622</v>
      </c>
      <c r="AT156" s="2">
        <f t="shared" si="96"/>
        <v>1.1128794848206072</v>
      </c>
      <c r="AU156" s="2">
        <f t="shared" si="96"/>
        <v>1.0388803759321688</v>
      </c>
      <c r="AV156" s="2">
        <f t="shared" si="95"/>
        <v>1.0429009193054135</v>
      </c>
      <c r="AW156" s="2">
        <f t="shared" si="99"/>
        <v>0.10689676142592497</v>
      </c>
      <c r="AX156" s="2">
        <f t="shared" si="99"/>
        <v>0.0038381827225735243</v>
      </c>
      <c r="AY156" s="2">
        <f t="shared" si="99"/>
        <v>-0.0075994600213513674</v>
      </c>
      <c r="AZ156" s="2">
        <f t="shared" si="97"/>
        <v>0.015377983525596939</v>
      </c>
      <c r="BB156" s="2" t="str">
        <f t="shared" si="124"/>
        <v>1_1984</v>
      </c>
      <c r="BC156" s="2">
        <f t="shared" si="125"/>
        <v>0.006782926132202105</v>
      </c>
      <c r="BD156" s="2">
        <f t="shared" si="126"/>
        <v>-0.0075994600213513674</v>
      </c>
      <c r="BE156">
        <f t="shared" si="127"/>
        <v>0.0714681346693673</v>
      </c>
      <c r="BF156" s="2">
        <f t="shared" si="128"/>
        <v>-0.020168438331289673</v>
      </c>
      <c r="BG156">
        <f t="shared" si="129"/>
        <v>1</v>
      </c>
      <c r="BH156">
        <f t="shared" si="130"/>
        <v>2</v>
      </c>
      <c r="BI156">
        <f t="shared" si="131"/>
        <v>168.809998</v>
      </c>
      <c r="BJ156" s="8">
        <f t="shared" si="132"/>
        <v>0.9184289724356255</v>
      </c>
      <c r="BK156" s="8">
        <f t="shared" si="133"/>
        <v>0.904922675255289</v>
      </c>
      <c r="BL156" s="8">
        <f t="shared" si="135"/>
        <v>0.9651087016777288</v>
      </c>
      <c r="BM156" t="str">
        <f>"12"&amp;RIGHT(BB155,5)</f>
        <v>12_1983</v>
      </c>
      <c r="BN156">
        <f t="shared" si="134"/>
        <v>2</v>
      </c>
      <c r="BP156">
        <f aca="true" t="shared" si="139" ref="BP156:BP219">IF(BQ156&lt;0.25,1,IF(BQ156&lt;0.5,2,IF(BQ156&lt;0.75,3,4)))</f>
        <v>4</v>
      </c>
      <c r="BQ156" s="8">
        <f t="shared" si="81"/>
        <v>0.783</v>
      </c>
      <c r="BR156">
        <f aca="true" t="shared" si="140" ref="BR156:BR219">IF(BS156&lt;0.25,1,IF(BS156&lt;0.5,2,IF(BS156&lt;0.75,3,4)))</f>
        <v>4</v>
      </c>
      <c r="BS156" s="8">
        <f t="shared" si="82"/>
        <v>0.986</v>
      </c>
      <c r="BT156">
        <f aca="true" t="shared" si="141" ref="BT156:BT219">IF(BU156&lt;0.25,1,IF(BU156&lt;0.5,2,IF(BU156&lt;0.75,3,4)))</f>
        <v>4</v>
      </c>
      <c r="BU156" s="8">
        <f t="shared" si="83"/>
        <v>0.94</v>
      </c>
      <c r="BV156" s="8">
        <f aca="true" t="shared" si="142" ref="BV156:BV219">BQ156+BS156</f>
        <v>1.7690000000000001</v>
      </c>
      <c r="BY156">
        <f t="shared" si="108"/>
        <v>1983</v>
      </c>
      <c r="BZ156">
        <f t="shared" si="118"/>
        <v>1984</v>
      </c>
      <c r="CA156">
        <f t="shared" si="119"/>
        <v>1</v>
      </c>
      <c r="CB156">
        <f t="shared" si="120"/>
        <v>12</v>
      </c>
      <c r="CC156">
        <f t="shared" si="121"/>
        <v>3</v>
      </c>
      <c r="CD156" t="str">
        <f t="shared" si="109"/>
        <v>12_1983</v>
      </c>
      <c r="CE156" t="str">
        <f t="shared" si="109"/>
        <v>3_1984</v>
      </c>
      <c r="CG156" s="3" t="str">
        <f t="shared" si="110"/>
        <v>1_1984</v>
      </c>
      <c r="CH156">
        <f t="shared" si="111"/>
        <v>0.08578274046508594</v>
      </c>
      <c r="CI156" s="2">
        <f t="shared" si="112"/>
        <v>0.006782926132202105</v>
      </c>
      <c r="CJ156" s="2">
        <v>1.037871033776868</v>
      </c>
      <c r="CK156" s="2">
        <v>1.0489296636085628</v>
      </c>
      <c r="CL156" s="2">
        <f t="shared" si="100"/>
        <v>0.01105862983169481</v>
      </c>
      <c r="CM156">
        <f t="shared" si="98"/>
        <v>2</v>
      </c>
      <c r="CN156">
        <v>168.809998</v>
      </c>
      <c r="CO156">
        <v>155.039993</v>
      </c>
      <c r="CP156" s="8">
        <f t="shared" si="136"/>
        <v>0.9184289724356255</v>
      </c>
      <c r="CQ156" s="8">
        <f t="shared" si="137"/>
        <v>0.904922675255289</v>
      </c>
      <c r="CR156" s="8">
        <f t="shared" si="138"/>
        <v>0.9651087016777288</v>
      </c>
      <c r="CS156" s="2">
        <f t="shared" si="93"/>
        <v>0.026385540218628302</v>
      </c>
      <c r="CT156" s="2">
        <f t="shared" si="94"/>
        <v>0.02752176485289981</v>
      </c>
      <c r="CU156" s="8">
        <f t="shared" si="84"/>
        <v>3.1169055081890034</v>
      </c>
      <c r="CV156" s="8">
        <f t="shared" si="85"/>
        <v>1</v>
      </c>
      <c r="CW156">
        <f t="shared" si="86"/>
        <v>4</v>
      </c>
      <c r="CX156">
        <f t="shared" si="87"/>
        <v>1</v>
      </c>
      <c r="CY156" s="2">
        <f t="shared" si="88"/>
        <v>0.753543198684534</v>
      </c>
      <c r="CZ156">
        <f t="shared" si="89"/>
        <v>0.216</v>
      </c>
      <c r="DA156">
        <f t="shared" si="90"/>
        <v>1</v>
      </c>
      <c r="DB156" s="3" t="str">
        <f t="shared" si="91"/>
        <v>1_1984</v>
      </c>
      <c r="DC156">
        <f t="shared" si="92"/>
        <v>1</v>
      </c>
    </row>
    <row r="157" spans="5:107" ht="18">
      <c r="E157" t="str">
        <f t="shared" si="101"/>
        <v>6_1979</v>
      </c>
      <c r="F157" s="3">
        <v>29007</v>
      </c>
      <c r="G157">
        <v>102.43</v>
      </c>
      <c r="H157" s="4">
        <v>0</v>
      </c>
      <c r="I157">
        <f t="shared" si="122"/>
        <v>0.9895662063652555</v>
      </c>
      <c r="J157">
        <f t="shared" si="123"/>
        <v>1.0222554864714184</v>
      </c>
      <c r="X157" s="3">
        <v>30773</v>
      </c>
      <c r="Y157">
        <v>7612.668</v>
      </c>
      <c r="Z157" s="2">
        <f t="shared" si="105"/>
        <v>0.07996700800200651</v>
      </c>
      <c r="AA157" s="2">
        <f t="shared" si="106"/>
        <v>0.07092351181099144</v>
      </c>
      <c r="AB157">
        <v>571.625</v>
      </c>
      <c r="AC157">
        <v>393.778</v>
      </c>
      <c r="AD157">
        <v>-104.301</v>
      </c>
      <c r="AE157">
        <f t="shared" si="102"/>
        <v>-177.84699999999998</v>
      </c>
      <c r="AF157">
        <f t="shared" si="103"/>
        <v>965.403</v>
      </c>
      <c r="AG157" t="s">
        <v>92</v>
      </c>
      <c r="AH157" t="str">
        <f t="shared" si="104"/>
        <v>4_1984</v>
      </c>
      <c r="AI157" s="2">
        <f t="shared" si="113"/>
        <v>-0.005815732463079426</v>
      </c>
      <c r="AJ157">
        <f t="shared" si="116"/>
        <v>0</v>
      </c>
      <c r="AK157">
        <f t="shared" si="117"/>
        <v>-1</v>
      </c>
      <c r="AL157" s="6">
        <f t="shared" si="114"/>
        <v>30773</v>
      </c>
      <c r="AM157">
        <f t="shared" si="115"/>
        <v>-1</v>
      </c>
      <c r="AN157" t="str">
        <f t="shared" si="107"/>
        <v>4_1984</v>
      </c>
      <c r="AO157">
        <v>1.0795635133636854</v>
      </c>
      <c r="AP157">
        <v>2457.5</v>
      </c>
      <c r="AQ157">
        <v>51.604</v>
      </c>
      <c r="AR157">
        <v>103.3</v>
      </c>
      <c r="AS157" s="2">
        <f t="shared" si="96"/>
        <v>0.9224765055743923</v>
      </c>
      <c r="AT157" s="2">
        <f t="shared" si="96"/>
        <v>1.103799856270212</v>
      </c>
      <c r="AU157" s="2">
        <f t="shared" si="96"/>
        <v>1.0459492875529521</v>
      </c>
      <c r="AV157" s="2">
        <f t="shared" si="95"/>
        <v>1.0455465587044535</v>
      </c>
      <c r="AW157" s="2">
        <f t="shared" si="99"/>
        <v>-0.04867222647822966</v>
      </c>
      <c r="AX157" s="2">
        <f t="shared" si="99"/>
        <v>-0.009079628550395125</v>
      </c>
      <c r="AY157" s="2">
        <f t="shared" si="99"/>
        <v>0.00706891162078338</v>
      </c>
      <c r="AZ157" s="2">
        <f t="shared" si="97"/>
        <v>0.002645639399039945</v>
      </c>
      <c r="BB157" s="2" t="str">
        <f t="shared" si="124"/>
        <v>4_1984</v>
      </c>
      <c r="BC157" s="2">
        <f t="shared" si="125"/>
        <v>-0.005815732463079426</v>
      </c>
      <c r="BD157" s="2">
        <f t="shared" si="126"/>
        <v>0.00706891162078338</v>
      </c>
      <c r="BE157">
        <f t="shared" si="127"/>
        <v>0.04728167940828465</v>
      </c>
      <c r="BF157" s="2">
        <f t="shared" si="128"/>
        <v>-0.008688278980469644</v>
      </c>
      <c r="BG157">
        <f t="shared" si="129"/>
        <v>3</v>
      </c>
      <c r="BH157">
        <f t="shared" si="130"/>
        <v>4</v>
      </c>
      <c r="BI157">
        <f t="shared" si="131"/>
        <v>155.039993</v>
      </c>
      <c r="BJ157" s="8">
        <f t="shared" si="132"/>
        <v>0.9852941298829908</v>
      </c>
      <c r="BK157" s="8">
        <f t="shared" si="133"/>
        <v>1.0508256279397534</v>
      </c>
      <c r="BL157" s="8">
        <f t="shared" si="135"/>
        <v>1.061468101330474</v>
      </c>
      <c r="BM157" t="str">
        <f>"3"&amp;RIGHT(BB156,5)</f>
        <v>3_1984</v>
      </c>
      <c r="BN157">
        <f t="shared" si="134"/>
        <v>4</v>
      </c>
      <c r="BP157">
        <f t="shared" si="139"/>
        <v>2</v>
      </c>
      <c r="BQ157" s="8">
        <f aca="true" t="shared" si="143" ref="BQ157:BQ220">PERCENTRANK(BC$92:BC$295,BC157)</f>
        <v>0.28</v>
      </c>
      <c r="BR157">
        <f t="shared" si="140"/>
        <v>1</v>
      </c>
      <c r="BS157" s="8">
        <f aca="true" t="shared" si="144" ref="BS157:BS220">1-PERCENTRANK(BD$92:BD$295,BD157)</f>
        <v>0.030000000000000027</v>
      </c>
      <c r="BT157">
        <f t="shared" si="141"/>
        <v>1</v>
      </c>
      <c r="BU157" s="8">
        <f aca="true" t="shared" si="145" ref="BU157:BU220">PERCENTRANK(BV$92:BV$295,BV157)</f>
        <v>0.059</v>
      </c>
      <c r="BV157" s="8">
        <f t="shared" si="142"/>
        <v>0.31000000000000005</v>
      </c>
      <c r="BY157">
        <f t="shared" si="108"/>
        <v>1984</v>
      </c>
      <c r="BZ157">
        <f t="shared" si="118"/>
        <v>1984</v>
      </c>
      <c r="CA157">
        <f t="shared" si="119"/>
        <v>4</v>
      </c>
      <c r="CB157">
        <f t="shared" si="120"/>
        <v>3</v>
      </c>
      <c r="CC157">
        <f t="shared" si="121"/>
        <v>6</v>
      </c>
      <c r="CD157" t="str">
        <f t="shared" si="109"/>
        <v>3_1984</v>
      </c>
      <c r="CE157" t="str">
        <f t="shared" si="109"/>
        <v>6_1984</v>
      </c>
      <c r="CG157" s="3" t="str">
        <f t="shared" si="110"/>
        <v>4_1984</v>
      </c>
      <c r="CH157">
        <f t="shared" si="111"/>
        <v>0.07996700800200651</v>
      </c>
      <c r="CI157" s="2">
        <f t="shared" si="112"/>
        <v>-0.005815732463079426</v>
      </c>
      <c r="CJ157" s="2">
        <v>1.0489296636085628</v>
      </c>
      <c r="CK157" s="2">
        <v>1.0432595573440644</v>
      </c>
      <c r="CL157" s="2">
        <f t="shared" si="100"/>
        <v>-0.005670106264498376</v>
      </c>
      <c r="CM157">
        <f t="shared" si="98"/>
        <v>4</v>
      </c>
      <c r="CN157">
        <v>155.039993</v>
      </c>
      <c r="CO157">
        <v>152.759995</v>
      </c>
      <c r="CP157" s="8">
        <f t="shared" si="136"/>
        <v>0.9852941298829908</v>
      </c>
      <c r="CQ157" s="8">
        <f t="shared" si="137"/>
        <v>1.0508256279397534</v>
      </c>
      <c r="CR157" s="8">
        <f t="shared" si="138"/>
        <v>1.061468101330474</v>
      </c>
      <c r="CS157" s="2">
        <f t="shared" si="93"/>
        <v>0.026766684172627696</v>
      </c>
      <c r="CT157" s="2">
        <f t="shared" si="94"/>
        <v>0.029826327686034437</v>
      </c>
      <c r="CU157" s="8">
        <f t="shared" si="84"/>
        <v>2.6810879583895075</v>
      </c>
      <c r="CV157" s="8">
        <f t="shared" si="85"/>
        <v>0.991</v>
      </c>
      <c r="CW157">
        <f t="shared" si="86"/>
        <v>4</v>
      </c>
      <c r="CX157">
        <f t="shared" si="87"/>
        <v>1</v>
      </c>
      <c r="CY157" s="2">
        <f t="shared" si="88"/>
        <v>1.1949865408942892</v>
      </c>
      <c r="CZ157">
        <f t="shared" si="89"/>
        <v>0.733</v>
      </c>
      <c r="DA157">
        <f t="shared" si="90"/>
        <v>3</v>
      </c>
      <c r="DB157" s="3" t="str">
        <f t="shared" si="91"/>
        <v>4_1984</v>
      </c>
      <c r="DC157">
        <f t="shared" si="92"/>
        <v>1</v>
      </c>
    </row>
    <row r="158" spans="5:107" ht="18">
      <c r="E158" t="str">
        <f t="shared" si="101"/>
        <v>7_1979</v>
      </c>
      <c r="F158" s="3">
        <v>29037</v>
      </c>
      <c r="G158">
        <v>104.099998</v>
      </c>
      <c r="H158" s="4">
        <v>0</v>
      </c>
      <c r="I158">
        <f t="shared" si="122"/>
        <v>1</v>
      </c>
      <c r="J158">
        <f t="shared" si="123"/>
        <v>1.0384126027967089</v>
      </c>
      <c r="X158" s="3">
        <v>30864</v>
      </c>
      <c r="Y158">
        <v>7686.059</v>
      </c>
      <c r="Z158" s="2">
        <f t="shared" si="105"/>
        <v>0.06900836952300837</v>
      </c>
      <c r="AA158" s="2">
        <f t="shared" si="106"/>
        <v>0.03912380888268485</v>
      </c>
      <c r="AB158">
        <v>586.423</v>
      </c>
      <c r="AC158">
        <v>402.477</v>
      </c>
      <c r="AD158">
        <v>-103.847</v>
      </c>
      <c r="AE158">
        <f t="shared" si="102"/>
        <v>-183.94600000000003</v>
      </c>
      <c r="AF158">
        <f t="shared" si="103"/>
        <v>988.9</v>
      </c>
      <c r="AG158" t="s">
        <v>92</v>
      </c>
      <c r="AH158" t="str">
        <f t="shared" si="104"/>
        <v>7_1984</v>
      </c>
      <c r="AI158" s="2">
        <f t="shared" si="113"/>
        <v>-0.01095863847899814</v>
      </c>
      <c r="AJ158">
        <f t="shared" si="116"/>
        <v>0</v>
      </c>
      <c r="AK158">
        <f t="shared" si="117"/>
        <v>-2</v>
      </c>
      <c r="AL158" s="6">
        <f t="shared" si="114"/>
        <v>30864</v>
      </c>
      <c r="AM158">
        <f t="shared" si="115"/>
        <v>-2</v>
      </c>
      <c r="AN158" t="str">
        <f t="shared" si="107"/>
        <v>7_1984</v>
      </c>
      <c r="AO158">
        <v>1.1050056581879768</v>
      </c>
      <c r="AP158">
        <v>2494.6</v>
      </c>
      <c r="AQ158">
        <v>52.069</v>
      </c>
      <c r="AR158">
        <v>104.1</v>
      </c>
      <c r="AS158" s="2">
        <f t="shared" si="96"/>
        <v>0.9972287776062497</v>
      </c>
      <c r="AT158" s="2">
        <f t="shared" si="96"/>
        <v>1.0825377538621765</v>
      </c>
      <c r="AU158" s="2">
        <f t="shared" si="96"/>
        <v>1.0419426490304766</v>
      </c>
      <c r="AV158" s="2">
        <f t="shared" si="95"/>
        <v>1.0430861723446894</v>
      </c>
      <c r="AW158" s="2">
        <f t="shared" si="99"/>
        <v>0.07475227203185741</v>
      </c>
      <c r="AX158" s="2">
        <f t="shared" si="99"/>
        <v>-0.0212621024080355</v>
      </c>
      <c r="AY158" s="2">
        <f t="shared" si="99"/>
        <v>-0.004006638522475514</v>
      </c>
      <c r="AZ158" s="2">
        <f t="shared" si="97"/>
        <v>-0.0024603863597640885</v>
      </c>
      <c r="BB158" s="2" t="str">
        <f t="shared" si="124"/>
        <v>7_1984</v>
      </c>
      <c r="BC158" s="2">
        <f t="shared" si="125"/>
        <v>-0.01095863847899814</v>
      </c>
      <c r="BD158" s="2">
        <f t="shared" si="126"/>
        <v>-0.004006638522475514</v>
      </c>
      <c r="BE158">
        <f t="shared" si="127"/>
        <v>0.01163666887559045</v>
      </c>
      <c r="BF158" s="2">
        <f t="shared" si="128"/>
        <v>-0.008373666991297712</v>
      </c>
      <c r="BG158">
        <f t="shared" si="129"/>
        <v>4</v>
      </c>
      <c r="BH158">
        <f t="shared" si="130"/>
        <v>4</v>
      </c>
      <c r="BI158">
        <f t="shared" si="131"/>
        <v>152.759995</v>
      </c>
      <c r="BJ158" s="8">
        <f t="shared" si="132"/>
        <v>1.0665095792913581</v>
      </c>
      <c r="BK158" s="8">
        <f t="shared" si="133"/>
        <v>1.0773108954343709</v>
      </c>
      <c r="BL158" s="8">
        <f t="shared" si="135"/>
        <v>1.1719691336727263</v>
      </c>
      <c r="BM158" t="str">
        <f>"6"&amp;RIGHT(BB157,5)</f>
        <v>6_1984</v>
      </c>
      <c r="BN158">
        <f t="shared" si="134"/>
        <v>4</v>
      </c>
      <c r="BP158">
        <f t="shared" si="139"/>
        <v>1</v>
      </c>
      <c r="BQ158" s="8">
        <f t="shared" si="143"/>
        <v>0.113</v>
      </c>
      <c r="BR158">
        <f t="shared" si="140"/>
        <v>4</v>
      </c>
      <c r="BS158" s="8">
        <f t="shared" si="144"/>
        <v>0.887</v>
      </c>
      <c r="BT158">
        <f t="shared" si="141"/>
        <v>2</v>
      </c>
      <c r="BU158" s="8">
        <f t="shared" si="145"/>
        <v>0.497</v>
      </c>
      <c r="BV158" s="8">
        <f t="shared" si="142"/>
        <v>1</v>
      </c>
      <c r="BY158">
        <f t="shared" si="108"/>
        <v>1984</v>
      </c>
      <c r="BZ158">
        <f t="shared" si="118"/>
        <v>1984</v>
      </c>
      <c r="CA158">
        <f t="shared" si="119"/>
        <v>7</v>
      </c>
      <c r="CB158">
        <f t="shared" si="120"/>
        <v>6</v>
      </c>
      <c r="CC158">
        <f t="shared" si="121"/>
        <v>9</v>
      </c>
      <c r="CD158" t="str">
        <f t="shared" si="109"/>
        <v>6_1984</v>
      </c>
      <c r="CE158" t="str">
        <f t="shared" si="109"/>
        <v>9_1984</v>
      </c>
      <c r="CG158" s="3" t="str">
        <f t="shared" si="110"/>
        <v>7_1984</v>
      </c>
      <c r="CH158">
        <f t="shared" si="111"/>
        <v>0.06900836952300837</v>
      </c>
      <c r="CI158" s="2">
        <f t="shared" si="112"/>
        <v>-0.01095863847899814</v>
      </c>
      <c r="CJ158" s="2">
        <v>1.0432595573440644</v>
      </c>
      <c r="CK158" s="2">
        <v>1.042828685258964</v>
      </c>
      <c r="CL158" s="2">
        <f t="shared" si="100"/>
        <v>-0.00043087208510028674</v>
      </c>
      <c r="CM158">
        <f t="shared" si="98"/>
        <v>4</v>
      </c>
      <c r="CN158">
        <v>152.759995</v>
      </c>
      <c r="CO158">
        <v>162.919998</v>
      </c>
      <c r="CP158" s="8">
        <f t="shared" si="136"/>
        <v>1.0665095792913581</v>
      </c>
      <c r="CQ158" s="8">
        <f t="shared" si="137"/>
        <v>1.0773108954343709</v>
      </c>
      <c r="CR158" s="8">
        <f t="shared" si="138"/>
        <v>1.1719691336727263</v>
      </c>
      <c r="CS158" s="2">
        <f t="shared" si="93"/>
        <v>0.027250719642547064</v>
      </c>
      <c r="CT158" s="2">
        <f t="shared" si="94"/>
        <v>0.029841464260671913</v>
      </c>
      <c r="CU158" s="8">
        <f t="shared" si="84"/>
        <v>2.312499444404092</v>
      </c>
      <c r="CV158" s="8">
        <f t="shared" si="85"/>
        <v>0.987</v>
      </c>
      <c r="CW158">
        <f t="shared" si="86"/>
        <v>4</v>
      </c>
      <c r="CX158">
        <f t="shared" si="87"/>
        <v>1</v>
      </c>
      <c r="CY158" s="2">
        <f t="shared" si="88"/>
        <v>1.3672285777692397</v>
      </c>
      <c r="CZ158">
        <f t="shared" si="89"/>
        <v>0.912</v>
      </c>
      <c r="DA158">
        <f t="shared" si="90"/>
        <v>4</v>
      </c>
      <c r="DB158" s="3" t="str">
        <f t="shared" si="91"/>
        <v>7_1984</v>
      </c>
      <c r="DC158">
        <f t="shared" si="92"/>
        <v>1</v>
      </c>
    </row>
    <row r="159" spans="5:107" ht="18">
      <c r="E159" t="str">
        <f t="shared" si="101"/>
        <v>8_1979</v>
      </c>
      <c r="F159" s="3">
        <v>29068</v>
      </c>
      <c r="G159">
        <v>106.849998</v>
      </c>
      <c r="H159" s="4">
        <v>0</v>
      </c>
      <c r="I159">
        <f t="shared" si="122"/>
        <v>1</v>
      </c>
      <c r="J159">
        <f t="shared" si="123"/>
        <v>1.062699415897226</v>
      </c>
      <c r="X159" s="3">
        <v>30956</v>
      </c>
      <c r="Y159">
        <v>7749.151</v>
      </c>
      <c r="Z159" s="2">
        <f t="shared" si="105"/>
        <v>0.055758033529916595</v>
      </c>
      <c r="AA159" s="2">
        <f t="shared" si="106"/>
        <v>0.03324101889413411</v>
      </c>
      <c r="AB159">
        <v>603.611</v>
      </c>
      <c r="AC159">
        <v>410.666</v>
      </c>
      <c r="AD159">
        <v>-107.756</v>
      </c>
      <c r="AE159">
        <f t="shared" si="102"/>
        <v>-192.945</v>
      </c>
      <c r="AF159">
        <f t="shared" si="103"/>
        <v>1014.277</v>
      </c>
      <c r="AG159" t="s">
        <v>92</v>
      </c>
      <c r="AH159" t="str">
        <f t="shared" si="104"/>
        <v>10_1984</v>
      </c>
      <c r="AI159" s="2">
        <f t="shared" si="113"/>
        <v>-0.013250335993091777</v>
      </c>
      <c r="AJ159">
        <f t="shared" si="116"/>
        <v>0</v>
      </c>
      <c r="AK159">
        <f t="shared" si="117"/>
        <v>-3</v>
      </c>
      <c r="AL159" s="6">
        <f t="shared" si="114"/>
        <v>30956</v>
      </c>
      <c r="AM159">
        <f t="shared" si="115"/>
        <v>-3</v>
      </c>
      <c r="AN159" t="str">
        <f t="shared" si="107"/>
        <v>10_1984</v>
      </c>
      <c r="AO159">
        <v>1.1117638008923203</v>
      </c>
      <c r="AP159">
        <v>2531.3</v>
      </c>
      <c r="AQ159">
        <v>52.438</v>
      </c>
      <c r="AR159">
        <v>105.1</v>
      </c>
      <c r="AS159" s="2">
        <f t="shared" si="96"/>
        <v>0.9890090001023938</v>
      </c>
      <c r="AT159" s="2">
        <f t="shared" si="96"/>
        <v>1.0736766202918222</v>
      </c>
      <c r="AU159" s="2">
        <f t="shared" si="96"/>
        <v>1.037903529085763</v>
      </c>
      <c r="AV159" s="2">
        <f t="shared" si="95"/>
        <v>1.0426587301587302</v>
      </c>
      <c r="AW159" s="2">
        <f t="shared" si="99"/>
        <v>-0.00821977750385594</v>
      </c>
      <c r="AX159" s="2">
        <f t="shared" si="99"/>
        <v>-0.00886113357035434</v>
      </c>
      <c r="AY159" s="2">
        <f t="shared" si="99"/>
        <v>-0.004039119944713621</v>
      </c>
      <c r="AZ159" s="2">
        <f t="shared" si="97"/>
        <v>-0.0004274421859591371</v>
      </c>
      <c r="BB159" s="2" t="str">
        <f t="shared" si="124"/>
        <v>10_1984</v>
      </c>
      <c r="BC159" s="2">
        <f t="shared" si="125"/>
        <v>-0.013250335993091777</v>
      </c>
      <c r="BD159" s="2">
        <f t="shared" si="126"/>
        <v>-0.004039119944713621</v>
      </c>
      <c r="BE159">
        <f t="shared" si="127"/>
        <v>-0.023241780802967238</v>
      </c>
      <c r="BF159" s="2">
        <f t="shared" si="128"/>
        <v>-0.008576306867757122</v>
      </c>
      <c r="BG159">
        <f t="shared" si="129"/>
        <v>4</v>
      </c>
      <c r="BH159">
        <f t="shared" si="130"/>
        <v>4</v>
      </c>
      <c r="BI159">
        <f t="shared" si="131"/>
        <v>162.919998</v>
      </c>
      <c r="BJ159" s="8">
        <f t="shared" si="132"/>
        <v>1.0101277253882608</v>
      </c>
      <c r="BK159" s="8">
        <f t="shared" si="133"/>
        <v>1.0988828946585183</v>
      </c>
      <c r="BL159" s="8">
        <f t="shared" si="135"/>
        <v>1.1751166176665433</v>
      </c>
      <c r="BM159" t="str">
        <f>"9"&amp;RIGHT(BB158,5)</f>
        <v>9_1984</v>
      </c>
      <c r="BN159">
        <f t="shared" si="134"/>
        <v>4</v>
      </c>
      <c r="BP159">
        <f t="shared" si="139"/>
        <v>1</v>
      </c>
      <c r="BQ159" s="8">
        <f t="shared" si="143"/>
        <v>0.054</v>
      </c>
      <c r="BR159">
        <f t="shared" si="140"/>
        <v>4</v>
      </c>
      <c r="BS159" s="8">
        <f t="shared" si="144"/>
        <v>0.892</v>
      </c>
      <c r="BT159">
        <f t="shared" si="141"/>
        <v>2</v>
      </c>
      <c r="BU159" s="8">
        <f t="shared" si="145"/>
        <v>0.418</v>
      </c>
      <c r="BV159" s="8">
        <f t="shared" si="142"/>
        <v>0.9460000000000001</v>
      </c>
      <c r="BY159">
        <f t="shared" si="108"/>
        <v>1984</v>
      </c>
      <c r="BZ159">
        <f t="shared" si="118"/>
        <v>1984</v>
      </c>
      <c r="CA159">
        <f t="shared" si="119"/>
        <v>10</v>
      </c>
      <c r="CB159">
        <f t="shared" si="120"/>
        <v>9</v>
      </c>
      <c r="CC159">
        <f t="shared" si="121"/>
        <v>12</v>
      </c>
      <c r="CD159" t="str">
        <f t="shared" si="109"/>
        <v>9_1984</v>
      </c>
      <c r="CE159" t="str">
        <f t="shared" si="109"/>
        <v>12_1984</v>
      </c>
      <c r="CG159" s="3" t="str">
        <f t="shared" si="110"/>
        <v>10_1984</v>
      </c>
      <c r="CH159">
        <f t="shared" si="111"/>
        <v>0.055758033529916595</v>
      </c>
      <c r="CI159" s="2">
        <f t="shared" si="112"/>
        <v>-0.013250335993091777</v>
      </c>
      <c r="CJ159" s="2">
        <v>1.042828685258964</v>
      </c>
      <c r="CK159" s="2">
        <v>1.0404339250493095</v>
      </c>
      <c r="CL159" s="2">
        <f t="shared" si="100"/>
        <v>-0.0023947602096545673</v>
      </c>
      <c r="CM159">
        <f t="shared" si="98"/>
        <v>4</v>
      </c>
      <c r="CN159">
        <v>162.919998</v>
      </c>
      <c r="CO159">
        <v>164.570007</v>
      </c>
      <c r="CP159" s="8">
        <f t="shared" si="136"/>
        <v>1.0101277253882608</v>
      </c>
      <c r="CQ159" s="8">
        <f t="shared" si="137"/>
        <v>1.0988828946585183</v>
      </c>
      <c r="CR159" s="8">
        <f t="shared" si="138"/>
        <v>1.1751166176665433</v>
      </c>
      <c r="CS159" s="2">
        <f t="shared" si="93"/>
        <v>0.027603457427334884</v>
      </c>
      <c r="CT159" s="2">
        <f t="shared" si="94"/>
        <v>0.031574077886294294</v>
      </c>
      <c r="CU159" s="8">
        <f t="shared" si="84"/>
        <v>1.7659433707205776</v>
      </c>
      <c r="CV159" s="8">
        <f t="shared" si="85"/>
        <v>0.925</v>
      </c>
      <c r="CW159">
        <f t="shared" si="86"/>
        <v>4</v>
      </c>
      <c r="CX159">
        <f t="shared" si="87"/>
        <v>1</v>
      </c>
      <c r="CY159" s="2">
        <f t="shared" si="88"/>
        <v>1.4196586845959323</v>
      </c>
      <c r="CZ159">
        <f t="shared" si="89"/>
        <v>0.933</v>
      </c>
      <c r="DA159">
        <f t="shared" si="90"/>
        <v>4</v>
      </c>
      <c r="DB159" s="3" t="str">
        <f t="shared" si="91"/>
        <v>10_1984</v>
      </c>
      <c r="DC159">
        <f t="shared" si="92"/>
        <v>1</v>
      </c>
    </row>
    <row r="160" spans="5:107" ht="18">
      <c r="E160" t="str">
        <f t="shared" si="101"/>
        <v>9_1979</v>
      </c>
      <c r="F160" s="3">
        <v>29099</v>
      </c>
      <c r="G160">
        <v>110.169998</v>
      </c>
      <c r="H160" s="4">
        <v>0</v>
      </c>
      <c r="I160">
        <f t="shared" si="122"/>
        <v>1</v>
      </c>
      <c r="J160">
        <f t="shared" si="123"/>
        <v>1.0894886309847671</v>
      </c>
      <c r="X160" s="3">
        <v>31048</v>
      </c>
      <c r="Y160">
        <v>7824.247</v>
      </c>
      <c r="Z160" s="2">
        <f t="shared" si="105"/>
        <v>0.04555112929721106</v>
      </c>
      <c r="AA160" s="2">
        <f t="shared" si="106"/>
        <v>0.03933059903674918</v>
      </c>
      <c r="AB160">
        <v>590.299</v>
      </c>
      <c r="AC160">
        <v>411.755</v>
      </c>
      <c r="AD160">
        <v>-91.298</v>
      </c>
      <c r="AE160">
        <f t="shared" si="102"/>
        <v>-178.54399999999998</v>
      </c>
      <c r="AF160">
        <f t="shared" si="103"/>
        <v>1002.054</v>
      </c>
      <c r="AG160" t="s">
        <v>92</v>
      </c>
      <c r="AH160" t="str">
        <f t="shared" si="104"/>
        <v>1_1985</v>
      </c>
      <c r="AI160" s="2">
        <f t="shared" si="113"/>
        <v>-0.010206904232705538</v>
      </c>
      <c r="AJ160">
        <f t="shared" si="116"/>
        <v>0</v>
      </c>
      <c r="AK160">
        <f t="shared" si="117"/>
        <v>-4</v>
      </c>
      <c r="AL160" s="6">
        <f t="shared" si="114"/>
        <v>31048</v>
      </c>
      <c r="AM160">
        <f t="shared" si="115"/>
        <v>-4</v>
      </c>
      <c r="AN160" t="str">
        <f t="shared" si="107"/>
        <v>1_1985</v>
      </c>
      <c r="AO160">
        <v>1.201237137641071</v>
      </c>
      <c r="AP160">
        <v>2618.8</v>
      </c>
      <c r="AQ160">
        <v>53.053</v>
      </c>
      <c r="AR160">
        <v>105.7</v>
      </c>
      <c r="AS160" s="2">
        <f t="shared" si="96"/>
        <v>1.0267173278949964</v>
      </c>
      <c r="AT160" s="2">
        <f t="shared" si="96"/>
        <v>1.0824171282136068</v>
      </c>
      <c r="AU160" s="2">
        <f t="shared" si="96"/>
        <v>1.0433645374449338</v>
      </c>
      <c r="AV160" s="2">
        <f t="shared" si="95"/>
        <v>1.0352595494613126</v>
      </c>
      <c r="AW160" s="2">
        <f t="shared" si="99"/>
        <v>0.03770832779260258</v>
      </c>
      <c r="AX160" s="2">
        <f t="shared" si="99"/>
        <v>0.008740507921784602</v>
      </c>
      <c r="AY160" s="2">
        <f t="shared" si="99"/>
        <v>0.005461008359170849</v>
      </c>
      <c r="AZ160" s="2">
        <f t="shared" si="97"/>
        <v>-0.007399180697417629</v>
      </c>
      <c r="BB160" s="2" t="str">
        <f t="shared" si="124"/>
        <v>1_1985</v>
      </c>
      <c r="BC160" s="2">
        <f t="shared" si="125"/>
        <v>-0.010206904232705538</v>
      </c>
      <c r="BD160" s="2">
        <f t="shared" si="126"/>
        <v>0.005461008359170849</v>
      </c>
      <c r="BE160">
        <f t="shared" si="127"/>
        <v>-0.04023161116787488</v>
      </c>
      <c r="BF160" s="2">
        <f t="shared" si="128"/>
        <v>0.004484161512765095</v>
      </c>
      <c r="BG160">
        <f t="shared" si="129"/>
        <v>3</v>
      </c>
      <c r="BH160">
        <f t="shared" si="130"/>
        <v>4</v>
      </c>
      <c r="BI160">
        <f t="shared" si="131"/>
        <v>164.570007</v>
      </c>
      <c r="BJ160" s="8">
        <f t="shared" si="132"/>
        <v>1.0878652937044597</v>
      </c>
      <c r="BK160" s="8">
        <f t="shared" si="133"/>
        <v>1.1633346834578429</v>
      </c>
      <c r="BL160" s="8">
        <f t="shared" si="135"/>
        <v>1.1202527383984373</v>
      </c>
      <c r="BM160" t="str">
        <f>"12"&amp;RIGHT(BB159,5)</f>
        <v>12_1984</v>
      </c>
      <c r="BN160">
        <f t="shared" si="134"/>
        <v>4</v>
      </c>
      <c r="BP160">
        <f t="shared" si="139"/>
        <v>1</v>
      </c>
      <c r="BQ160" s="8">
        <f t="shared" si="143"/>
        <v>0.142</v>
      </c>
      <c r="BR160">
        <f t="shared" si="140"/>
        <v>1</v>
      </c>
      <c r="BS160" s="8">
        <f t="shared" si="144"/>
        <v>0.050000000000000044</v>
      </c>
      <c r="BT160">
        <f t="shared" si="141"/>
        <v>1</v>
      </c>
      <c r="BU160" s="8">
        <f t="shared" si="145"/>
        <v>0.034</v>
      </c>
      <c r="BV160" s="8">
        <f t="shared" si="142"/>
        <v>0.19200000000000003</v>
      </c>
      <c r="BY160">
        <f t="shared" si="108"/>
        <v>1984</v>
      </c>
      <c r="BZ160">
        <f t="shared" si="118"/>
        <v>1985</v>
      </c>
      <c r="CA160">
        <f t="shared" si="119"/>
        <v>1</v>
      </c>
      <c r="CB160">
        <f t="shared" si="120"/>
        <v>12</v>
      </c>
      <c r="CC160">
        <f t="shared" si="121"/>
        <v>3</v>
      </c>
      <c r="CD160" t="str">
        <f t="shared" si="109"/>
        <v>12_1984</v>
      </c>
      <c r="CE160" t="str">
        <f t="shared" si="109"/>
        <v>3_1985</v>
      </c>
      <c r="CG160" s="3" t="str">
        <f t="shared" si="110"/>
        <v>1_1985</v>
      </c>
      <c r="CH160">
        <f t="shared" si="111"/>
        <v>0.04555112929721106</v>
      </c>
      <c r="CI160" s="2">
        <f t="shared" si="112"/>
        <v>-0.010206904232705538</v>
      </c>
      <c r="CJ160" s="2">
        <v>1.0404339250493095</v>
      </c>
      <c r="CK160" s="2">
        <v>1.0379008746355685</v>
      </c>
      <c r="CL160" s="2">
        <f t="shared" si="100"/>
        <v>-0.002533050413741078</v>
      </c>
      <c r="CM160">
        <f t="shared" si="98"/>
        <v>4</v>
      </c>
      <c r="CN160">
        <v>164.570007</v>
      </c>
      <c r="CO160">
        <v>179.029999</v>
      </c>
      <c r="CP160" s="8">
        <f t="shared" si="136"/>
        <v>1.0878652937044597</v>
      </c>
      <c r="CQ160" s="8">
        <f t="shared" si="137"/>
        <v>1.1633346834578429</v>
      </c>
      <c r="CR160" s="8">
        <f t="shared" si="138"/>
        <v>1.1202527383984373</v>
      </c>
      <c r="CS160" s="2">
        <f t="shared" si="93"/>
        <v>0.02849353406402274</v>
      </c>
      <c r="CT160" s="2">
        <f t="shared" si="94"/>
        <v>0.03232433195251416</v>
      </c>
      <c r="CU160" s="8">
        <f t="shared" si="84"/>
        <v>1.4091901222932506</v>
      </c>
      <c r="CV160" s="8">
        <f t="shared" si="85"/>
        <v>0.816</v>
      </c>
      <c r="CW160">
        <f t="shared" si="86"/>
        <v>4</v>
      </c>
      <c r="CX160">
        <f t="shared" si="87"/>
        <v>1</v>
      </c>
      <c r="CY160" s="2">
        <f t="shared" si="88"/>
        <v>1.3157653574310497</v>
      </c>
      <c r="CZ160">
        <f t="shared" si="89"/>
        <v>0.833</v>
      </c>
      <c r="DA160">
        <f t="shared" si="90"/>
        <v>4</v>
      </c>
      <c r="DB160" s="3" t="str">
        <f t="shared" si="91"/>
        <v>1_1985</v>
      </c>
      <c r="DC160">
        <f t="shared" si="92"/>
        <v>1</v>
      </c>
    </row>
    <row r="161" spans="5:107" ht="18">
      <c r="E161" t="str">
        <f t="shared" si="101"/>
        <v>10_1979</v>
      </c>
      <c r="F161" s="3">
        <v>29129</v>
      </c>
      <c r="G161">
        <v>102.57</v>
      </c>
      <c r="H161" s="4">
        <v>0</v>
      </c>
      <c r="I161">
        <f t="shared" si="122"/>
        <v>0.9310157199058857</v>
      </c>
      <c r="J161">
        <f t="shared" si="123"/>
        <v>1.0085463115134956</v>
      </c>
      <c r="X161" s="3">
        <v>31138</v>
      </c>
      <c r="Y161">
        <v>7893.136</v>
      </c>
      <c r="Z161" s="2">
        <f t="shared" si="105"/>
        <v>0.036842273957041094</v>
      </c>
      <c r="AA161" s="2">
        <f t="shared" si="106"/>
        <v>0.035686070418164295</v>
      </c>
      <c r="AB161">
        <v>619.303</v>
      </c>
      <c r="AC161">
        <v>410.872</v>
      </c>
      <c r="AD161">
        <v>-114.445</v>
      </c>
      <c r="AE161">
        <f t="shared" si="102"/>
        <v>-208.43099999999998</v>
      </c>
      <c r="AF161">
        <f t="shared" si="103"/>
        <v>1030.175</v>
      </c>
      <c r="AG161" t="s">
        <v>92</v>
      </c>
      <c r="AH161" t="str">
        <f t="shared" si="104"/>
        <v>4_1985</v>
      </c>
      <c r="AI161" s="2">
        <f t="shared" si="113"/>
        <v>-0.008708855340169963</v>
      </c>
      <c r="AJ161">
        <f t="shared" si="116"/>
        <v>0</v>
      </c>
      <c r="AK161">
        <f t="shared" si="117"/>
        <v>-5</v>
      </c>
      <c r="AL161" s="6">
        <f t="shared" si="114"/>
        <v>31138</v>
      </c>
      <c r="AM161">
        <f t="shared" si="115"/>
        <v>-5</v>
      </c>
      <c r="AN161" t="str">
        <f t="shared" si="107"/>
        <v>4_1985</v>
      </c>
      <c r="AO161">
        <v>1.1656012947740246</v>
      </c>
      <c r="AP161">
        <v>2659.5</v>
      </c>
      <c r="AQ161">
        <v>53.579</v>
      </c>
      <c r="AR161">
        <v>107</v>
      </c>
      <c r="AS161" s="2">
        <f t="shared" si="96"/>
        <v>1.0796968222298142</v>
      </c>
      <c r="AT161" s="2">
        <f t="shared" si="96"/>
        <v>1.0821973550356052</v>
      </c>
      <c r="AU161" s="2">
        <f t="shared" si="96"/>
        <v>1.0382722269591504</v>
      </c>
      <c r="AV161" s="2">
        <f t="shared" si="95"/>
        <v>1.0358180058083253</v>
      </c>
      <c r="AW161" s="2">
        <f t="shared" si="99"/>
        <v>0.052979494334817856</v>
      </c>
      <c r="AX161" s="2">
        <f t="shared" si="99"/>
        <v>-0.00021977317800159213</v>
      </c>
      <c r="AY161" s="2">
        <f t="shared" si="99"/>
        <v>-0.005092310485783402</v>
      </c>
      <c r="AZ161" s="2">
        <f t="shared" si="97"/>
        <v>0.0005584563470126813</v>
      </c>
      <c r="BB161" s="2" t="str">
        <f t="shared" si="124"/>
        <v>4_1985</v>
      </c>
      <c r="BC161" s="2">
        <f t="shared" si="125"/>
        <v>-0.008708855340169963</v>
      </c>
      <c r="BD161" s="2">
        <f t="shared" si="126"/>
        <v>-0.005092310485783402</v>
      </c>
      <c r="BE161">
        <f t="shared" si="127"/>
        <v>-0.04312473404496542</v>
      </c>
      <c r="BF161" s="2">
        <f t="shared" si="128"/>
        <v>-0.007677060593801688</v>
      </c>
      <c r="BG161">
        <f t="shared" si="129"/>
        <v>4</v>
      </c>
      <c r="BH161">
        <f t="shared" si="130"/>
        <v>4</v>
      </c>
      <c r="BI161">
        <f t="shared" si="131"/>
        <v>179.029999</v>
      </c>
      <c r="BJ161" s="8">
        <f t="shared" si="132"/>
        <v>1.069373837174629</v>
      </c>
      <c r="BK161" s="8">
        <f t="shared" si="133"/>
        <v>1.029771558005762</v>
      </c>
      <c r="BL161" s="8">
        <f t="shared" si="135"/>
        <v>1.1706976326352994</v>
      </c>
      <c r="BM161" t="str">
        <f>"3"&amp;RIGHT(BB160,5)</f>
        <v>3_1985</v>
      </c>
      <c r="BN161">
        <f t="shared" si="134"/>
        <v>4</v>
      </c>
      <c r="BP161">
        <f t="shared" si="139"/>
        <v>1</v>
      </c>
      <c r="BQ161" s="8">
        <f t="shared" si="143"/>
        <v>0.167</v>
      </c>
      <c r="BR161">
        <f t="shared" si="140"/>
        <v>4</v>
      </c>
      <c r="BS161" s="8">
        <f t="shared" si="144"/>
        <v>0.9410000000000001</v>
      </c>
      <c r="BT161">
        <f t="shared" si="141"/>
        <v>3</v>
      </c>
      <c r="BU161" s="8">
        <f t="shared" si="145"/>
        <v>0.625</v>
      </c>
      <c r="BV161" s="8">
        <f t="shared" si="142"/>
        <v>1.108</v>
      </c>
      <c r="BY161">
        <f t="shared" si="108"/>
        <v>1985</v>
      </c>
      <c r="BZ161">
        <f t="shared" si="118"/>
        <v>1985</v>
      </c>
      <c r="CA161">
        <f t="shared" si="119"/>
        <v>4</v>
      </c>
      <c r="CB161">
        <f t="shared" si="120"/>
        <v>3</v>
      </c>
      <c r="CC161">
        <f t="shared" si="121"/>
        <v>6</v>
      </c>
      <c r="CD161" t="str">
        <f t="shared" si="109"/>
        <v>3_1985</v>
      </c>
      <c r="CE161" t="str">
        <f t="shared" si="109"/>
        <v>6_1985</v>
      </c>
      <c r="CG161" s="3" t="str">
        <f t="shared" si="110"/>
        <v>4_1985</v>
      </c>
      <c r="CH161">
        <f t="shared" si="111"/>
        <v>0.036842273957041094</v>
      </c>
      <c r="CI161" s="2">
        <f t="shared" si="112"/>
        <v>-0.008708855340169963</v>
      </c>
      <c r="CJ161" s="2">
        <v>1.0379008746355685</v>
      </c>
      <c r="CK161" s="2">
        <v>1.0366441658630665</v>
      </c>
      <c r="CL161" s="2">
        <f t="shared" si="100"/>
        <v>-0.0012567087725019466</v>
      </c>
      <c r="CM161">
        <f t="shared" si="98"/>
        <v>4</v>
      </c>
      <c r="CN161">
        <v>179.029999</v>
      </c>
      <c r="CO161">
        <v>191.449997</v>
      </c>
      <c r="CP161" s="8">
        <f t="shared" si="136"/>
        <v>1.069373837174629</v>
      </c>
      <c r="CQ161" s="8">
        <f t="shared" si="137"/>
        <v>1.029771558005762</v>
      </c>
      <c r="CR161" s="8">
        <f t="shared" si="138"/>
        <v>1.1706976326352994</v>
      </c>
      <c r="CS161" s="2">
        <f t="shared" si="93"/>
        <v>0.02937822473726491</v>
      </c>
      <c r="CT161" s="2">
        <f t="shared" si="94"/>
        <v>0.03421131658955967</v>
      </c>
      <c r="CU161" s="8">
        <f t="shared" si="84"/>
        <v>1.0769031311786557</v>
      </c>
      <c r="CV161" s="8">
        <f t="shared" si="85"/>
        <v>0.545</v>
      </c>
      <c r="CW161">
        <f t="shared" si="86"/>
        <v>3</v>
      </c>
      <c r="CX161">
        <f t="shared" si="87"/>
        <v>1</v>
      </c>
      <c r="CY161" s="2">
        <f t="shared" si="88"/>
        <v>1.2545606602824417</v>
      </c>
      <c r="CZ161">
        <f t="shared" si="89"/>
        <v>0.791</v>
      </c>
      <c r="DA161">
        <f t="shared" si="90"/>
        <v>4</v>
      </c>
      <c r="DB161" s="3" t="str">
        <f t="shared" si="91"/>
        <v>4_1985</v>
      </c>
      <c r="DC161">
        <f t="shared" si="92"/>
        <v>1</v>
      </c>
    </row>
    <row r="162" spans="5:107" ht="18">
      <c r="E162" t="str">
        <f t="shared" si="101"/>
        <v>11_1979</v>
      </c>
      <c r="F162" s="3">
        <v>29160</v>
      </c>
      <c r="G162">
        <v>108</v>
      </c>
      <c r="H162" s="4">
        <v>0</v>
      </c>
      <c r="I162">
        <f t="shared" si="122"/>
        <v>0.9803031856277241</v>
      </c>
      <c r="J162">
        <f t="shared" si="123"/>
        <v>1.050489986342406</v>
      </c>
      <c r="X162" s="3">
        <v>31229</v>
      </c>
      <c r="Y162">
        <v>8013.674</v>
      </c>
      <c r="Z162" s="2">
        <f t="shared" si="105"/>
        <v>0.04262457522118934</v>
      </c>
      <c r="AA162" s="2">
        <f t="shared" si="106"/>
        <v>0.06249853836297725</v>
      </c>
      <c r="AB162">
        <v>613.312</v>
      </c>
      <c r="AC162">
        <v>404.879</v>
      </c>
      <c r="AD162">
        <v>-116.895</v>
      </c>
      <c r="AE162">
        <f t="shared" si="102"/>
        <v>-208.433</v>
      </c>
      <c r="AF162">
        <f t="shared" si="103"/>
        <v>1018.191</v>
      </c>
      <c r="AG162" t="s">
        <v>92</v>
      </c>
      <c r="AH162" t="str">
        <f t="shared" si="104"/>
        <v>7_1985</v>
      </c>
      <c r="AI162" s="2">
        <f t="shared" si="113"/>
        <v>0.0057823012641482485</v>
      </c>
      <c r="AJ162">
        <f t="shared" si="116"/>
        <v>1</v>
      </c>
      <c r="AK162">
        <f t="shared" si="117"/>
        <v>0</v>
      </c>
      <c r="AL162" s="6">
        <f t="shared" si="114"/>
        <v>31229</v>
      </c>
      <c r="AM162">
        <f t="shared" si="115"/>
        <v>1</v>
      </c>
      <c r="AN162" t="str">
        <f t="shared" si="107"/>
        <v>7_1985</v>
      </c>
      <c r="AO162">
        <v>1.0890039729801138</v>
      </c>
      <c r="AP162">
        <v>2715.7</v>
      </c>
      <c r="AQ162">
        <v>54.099</v>
      </c>
      <c r="AR162">
        <v>107.7</v>
      </c>
      <c r="AS162" s="2">
        <f t="shared" si="96"/>
        <v>0.9855189110668419</v>
      </c>
      <c r="AT162" s="2">
        <f t="shared" si="96"/>
        <v>1.0886314439188647</v>
      </c>
      <c r="AU162" s="2">
        <f t="shared" si="96"/>
        <v>1.0389867291478614</v>
      </c>
      <c r="AV162" s="2">
        <f t="shared" si="95"/>
        <v>1.0345821325648417</v>
      </c>
      <c r="AW162" s="2">
        <f t="shared" si="99"/>
        <v>-0.09417791116297236</v>
      </c>
      <c r="AX162" s="2">
        <f t="shared" si="99"/>
        <v>0.00643408888325947</v>
      </c>
      <c r="AY162" s="2">
        <f t="shared" si="99"/>
        <v>0.0007145021887109415</v>
      </c>
      <c r="AZ162" s="2">
        <f t="shared" si="97"/>
        <v>-0.0012358732434836206</v>
      </c>
      <c r="BB162" s="2" t="str">
        <f t="shared" si="124"/>
        <v>7_1985</v>
      </c>
      <c r="BC162" s="2">
        <f t="shared" si="125"/>
        <v>0.0057823012641482485</v>
      </c>
      <c r="BD162" s="2">
        <f t="shared" si="126"/>
        <v>0.0007145021887109415</v>
      </c>
      <c r="BE162">
        <f t="shared" si="127"/>
        <v>-0.02638379430181903</v>
      </c>
      <c r="BF162" s="2">
        <f t="shared" si="128"/>
        <v>-0.002955919882615232</v>
      </c>
      <c r="BG162">
        <f t="shared" si="129"/>
        <v>2</v>
      </c>
      <c r="BH162">
        <f t="shared" si="130"/>
        <v>1</v>
      </c>
      <c r="BI162">
        <f t="shared" si="131"/>
        <v>191.449997</v>
      </c>
      <c r="BJ162" s="8">
        <f t="shared" si="132"/>
        <v>0.9629668523839152</v>
      </c>
      <c r="BK162" s="8">
        <f t="shared" si="133"/>
        <v>1.094750583882224</v>
      </c>
      <c r="BL162" s="8">
        <f t="shared" si="135"/>
        <v>1.2142596220568236</v>
      </c>
      <c r="BM162" t="str">
        <f>"6"&amp;RIGHT(BB161,5)</f>
        <v>6_1985</v>
      </c>
      <c r="BN162">
        <f t="shared" si="134"/>
        <v>1</v>
      </c>
      <c r="BP162">
        <f t="shared" si="139"/>
        <v>4</v>
      </c>
      <c r="BQ162" s="8">
        <f t="shared" si="143"/>
        <v>0.753</v>
      </c>
      <c r="BR162">
        <f t="shared" si="140"/>
        <v>2</v>
      </c>
      <c r="BS162" s="8">
        <f t="shared" si="144"/>
        <v>0.395</v>
      </c>
      <c r="BT162">
        <f t="shared" si="141"/>
        <v>3</v>
      </c>
      <c r="BU162" s="8">
        <f t="shared" si="145"/>
        <v>0.665</v>
      </c>
      <c r="BV162" s="8">
        <f t="shared" si="142"/>
        <v>1.1480000000000001</v>
      </c>
      <c r="BY162">
        <f t="shared" si="108"/>
        <v>1985</v>
      </c>
      <c r="BZ162">
        <f t="shared" si="118"/>
        <v>1985</v>
      </c>
      <c r="CA162">
        <f t="shared" si="119"/>
        <v>7</v>
      </c>
      <c r="CB162">
        <f t="shared" si="120"/>
        <v>6</v>
      </c>
      <c r="CC162">
        <f t="shared" si="121"/>
        <v>9</v>
      </c>
      <c r="CD162" t="str">
        <f t="shared" si="109"/>
        <v>6_1985</v>
      </c>
      <c r="CE162" t="str">
        <f t="shared" si="109"/>
        <v>9_1985</v>
      </c>
      <c r="CG162" s="3" t="str">
        <f t="shared" si="110"/>
        <v>7_1985</v>
      </c>
      <c r="CH162">
        <f t="shared" si="111"/>
        <v>0.04262457522118934</v>
      </c>
      <c r="CI162" s="2">
        <f t="shared" si="112"/>
        <v>0.0057823012641482485</v>
      </c>
      <c r="CJ162" s="2">
        <v>1.0366441658630665</v>
      </c>
      <c r="CK162" s="2">
        <v>1.032473734479465</v>
      </c>
      <c r="CL162" s="2">
        <f t="shared" si="100"/>
        <v>-0.004170431383601514</v>
      </c>
      <c r="CM162">
        <f t="shared" si="98"/>
        <v>1</v>
      </c>
      <c r="CN162">
        <v>191.449997</v>
      </c>
      <c r="CO162">
        <v>184.360001</v>
      </c>
      <c r="CP162" s="8">
        <f t="shared" si="136"/>
        <v>0.9629668523839152</v>
      </c>
      <c r="CQ162" s="8">
        <f t="shared" si="137"/>
        <v>1.094750583882224</v>
      </c>
      <c r="CR162" s="8">
        <f t="shared" si="138"/>
        <v>1.2142596220568236</v>
      </c>
      <c r="CS162" s="2">
        <f t="shared" si="93"/>
        <v>0.03048991526673034</v>
      </c>
      <c r="CT162" s="2">
        <f t="shared" si="94"/>
        <v>0.036182825674721864</v>
      </c>
      <c r="CU162" s="8">
        <f t="shared" si="84"/>
        <v>1.1780333466594852</v>
      </c>
      <c r="CV162" s="8">
        <f t="shared" si="85"/>
        <v>0.62</v>
      </c>
      <c r="CW162">
        <f t="shared" si="86"/>
        <v>3</v>
      </c>
      <c r="CX162">
        <f t="shared" si="87"/>
        <v>1</v>
      </c>
      <c r="CY162" s="2">
        <f t="shared" si="88"/>
        <v>0.8401921033992684</v>
      </c>
      <c r="CZ162">
        <f t="shared" si="89"/>
        <v>0.266</v>
      </c>
      <c r="DA162">
        <f t="shared" si="90"/>
        <v>2</v>
      </c>
      <c r="DB162" s="3" t="str">
        <f t="shared" si="91"/>
        <v>7_1985</v>
      </c>
      <c r="DC162">
        <f t="shared" si="92"/>
        <v>1</v>
      </c>
    </row>
    <row r="163" spans="5:107" ht="18">
      <c r="E163" t="str">
        <f t="shared" si="101"/>
        <v>12_1979</v>
      </c>
      <c r="F163" s="3">
        <v>29190</v>
      </c>
      <c r="G163">
        <v>105.220001</v>
      </c>
      <c r="H163" s="4">
        <v>0</v>
      </c>
      <c r="I163">
        <f t="shared" si="122"/>
        <v>0.9550694645560399</v>
      </c>
      <c r="J163">
        <f t="shared" si="123"/>
        <v>1.0179707453831108</v>
      </c>
      <c r="X163" s="3">
        <v>31321</v>
      </c>
      <c r="Y163">
        <v>8073.239</v>
      </c>
      <c r="Z163" s="2">
        <f t="shared" si="105"/>
        <v>0.04182238802676563</v>
      </c>
      <c r="AA163" s="2">
        <f t="shared" si="106"/>
        <v>0.030064816624791213</v>
      </c>
      <c r="AB163">
        <v>637.314</v>
      </c>
      <c r="AC163">
        <v>416.959</v>
      </c>
      <c r="AD163">
        <v>-133.434</v>
      </c>
      <c r="AE163">
        <f t="shared" si="102"/>
        <v>-220.35499999999996</v>
      </c>
      <c r="AF163">
        <f t="shared" si="103"/>
        <v>1054.273</v>
      </c>
      <c r="AG163" t="s">
        <v>92</v>
      </c>
      <c r="AH163" t="str">
        <f t="shared" si="104"/>
        <v>10_1985</v>
      </c>
      <c r="AI163" s="2">
        <f t="shared" si="113"/>
        <v>-0.0008021871944237091</v>
      </c>
      <c r="AJ163">
        <f t="shared" si="116"/>
        <v>0</v>
      </c>
      <c r="AK163">
        <f t="shared" si="117"/>
        <v>-1</v>
      </c>
      <c r="AL163" s="6">
        <f t="shared" si="114"/>
        <v>31321</v>
      </c>
      <c r="AM163">
        <f t="shared" si="115"/>
        <v>-1</v>
      </c>
      <c r="AN163" t="str">
        <f t="shared" si="107"/>
        <v>10_1985</v>
      </c>
      <c r="AO163">
        <v>1.0287552627275836</v>
      </c>
      <c r="AP163">
        <v>2755.8</v>
      </c>
      <c r="AQ163">
        <v>54.564</v>
      </c>
      <c r="AR163">
        <v>108.5</v>
      </c>
      <c r="AS163" s="2">
        <f t="shared" si="96"/>
        <v>0.9253361747359352</v>
      </c>
      <c r="AT163" s="2">
        <f t="shared" si="96"/>
        <v>1.088689606131237</v>
      </c>
      <c r="AU163" s="2">
        <f t="shared" si="96"/>
        <v>1.040543117586483</v>
      </c>
      <c r="AV163" s="2">
        <f t="shared" si="95"/>
        <v>1.0323501427212178</v>
      </c>
      <c r="AW163" s="2">
        <f t="shared" si="99"/>
        <v>-0.06018273633090665</v>
      </c>
      <c r="AX163" s="2">
        <f t="shared" si="99"/>
        <v>5.816221237231467E-05</v>
      </c>
      <c r="AY163" s="2">
        <f t="shared" si="99"/>
        <v>0.0015563884386216031</v>
      </c>
      <c r="AZ163" s="2">
        <f t="shared" si="97"/>
        <v>-0.0022319898436238272</v>
      </c>
      <c r="BB163" s="2" t="str">
        <f t="shared" si="124"/>
        <v>10_1985</v>
      </c>
      <c r="BC163" s="2">
        <f t="shared" si="125"/>
        <v>-0.0008021871944237091</v>
      </c>
      <c r="BD163" s="2">
        <f t="shared" si="126"/>
        <v>0.0015563884386216031</v>
      </c>
      <c r="BE163">
        <f t="shared" si="127"/>
        <v>-0.013935645503150962</v>
      </c>
      <c r="BF163" s="2">
        <f t="shared" si="128"/>
        <v>0.0026395885007199915</v>
      </c>
      <c r="BG163">
        <f t="shared" si="129"/>
        <v>3</v>
      </c>
      <c r="BH163">
        <f t="shared" si="130"/>
        <v>3</v>
      </c>
      <c r="BI163">
        <f t="shared" si="131"/>
        <v>184.360001</v>
      </c>
      <c r="BJ163" s="8">
        <f t="shared" si="132"/>
        <v>1.1368517838096561</v>
      </c>
      <c r="BK163" s="8">
        <f t="shared" si="133"/>
        <v>1.260956822190514</v>
      </c>
      <c r="BL163" s="8">
        <f t="shared" si="135"/>
        <v>1.3657517445988732</v>
      </c>
      <c r="BM163" t="str">
        <f>"9"&amp;RIGHT(BB162,5)</f>
        <v>9_1985</v>
      </c>
      <c r="BN163">
        <f t="shared" si="134"/>
        <v>3</v>
      </c>
      <c r="BP163">
        <f t="shared" si="139"/>
        <v>3</v>
      </c>
      <c r="BQ163" s="8">
        <f t="shared" si="143"/>
        <v>0.502</v>
      </c>
      <c r="BR163">
        <f t="shared" si="140"/>
        <v>2</v>
      </c>
      <c r="BS163" s="8">
        <f t="shared" si="144"/>
        <v>0.252</v>
      </c>
      <c r="BT163">
        <f t="shared" si="141"/>
        <v>2</v>
      </c>
      <c r="BU163" s="8">
        <f t="shared" si="145"/>
        <v>0.305</v>
      </c>
      <c r="BV163" s="8">
        <f t="shared" si="142"/>
        <v>0.754</v>
      </c>
      <c r="BY163">
        <f t="shared" si="108"/>
        <v>1985</v>
      </c>
      <c r="BZ163">
        <f t="shared" si="118"/>
        <v>1985</v>
      </c>
      <c r="CA163">
        <f t="shared" si="119"/>
        <v>10</v>
      </c>
      <c r="CB163">
        <f t="shared" si="120"/>
        <v>9</v>
      </c>
      <c r="CC163">
        <f t="shared" si="121"/>
        <v>12</v>
      </c>
      <c r="CD163" t="str">
        <f t="shared" si="109"/>
        <v>9_1985</v>
      </c>
      <c r="CE163" t="str">
        <f t="shared" si="109"/>
        <v>12_1985</v>
      </c>
      <c r="CG163" s="3" t="str">
        <f t="shared" si="110"/>
        <v>10_1985</v>
      </c>
      <c r="CH163">
        <f t="shared" si="111"/>
        <v>0.04182238802676563</v>
      </c>
      <c r="CI163" s="2">
        <f t="shared" si="112"/>
        <v>-0.0008021871944237091</v>
      </c>
      <c r="CJ163" s="2">
        <v>1.032473734479465</v>
      </c>
      <c r="CK163" s="2">
        <v>1.037914691943128</v>
      </c>
      <c r="CL163" s="2">
        <f t="shared" si="100"/>
        <v>0.00544095746366291</v>
      </c>
      <c r="CM163">
        <f t="shared" si="98"/>
        <v>3</v>
      </c>
      <c r="CN163">
        <v>184.360001</v>
      </c>
      <c r="CO163">
        <v>209.589996</v>
      </c>
      <c r="CP163" s="8">
        <f t="shared" si="136"/>
        <v>1.1368517838096561</v>
      </c>
      <c r="CQ163" s="8">
        <f t="shared" si="137"/>
        <v>1.260956822190514</v>
      </c>
      <c r="CR163" s="8">
        <f t="shared" si="138"/>
        <v>1.3657517445988732</v>
      </c>
      <c r="CS163" s="2">
        <f t="shared" si="93"/>
        <v>0.03188256944077625</v>
      </c>
      <c r="CT163" s="2">
        <f t="shared" si="94"/>
        <v>0.03822125221536532</v>
      </c>
      <c r="CU163" s="8">
        <f t="shared" si="84"/>
        <v>1.0942181535840059</v>
      </c>
      <c r="CV163" s="8">
        <f t="shared" si="85"/>
        <v>0.566</v>
      </c>
      <c r="CW163">
        <f t="shared" si="86"/>
        <v>3</v>
      </c>
      <c r="CX163">
        <f t="shared" si="87"/>
        <v>1</v>
      </c>
      <c r="CY163" s="2">
        <f t="shared" si="88"/>
        <v>1.0209879883030422</v>
      </c>
      <c r="CZ163">
        <f t="shared" si="89"/>
        <v>0.504</v>
      </c>
      <c r="DA163">
        <f t="shared" si="90"/>
        <v>3</v>
      </c>
      <c r="DB163" s="3" t="str">
        <f t="shared" si="91"/>
        <v>10_1985</v>
      </c>
      <c r="DC163">
        <f t="shared" si="92"/>
        <v>1</v>
      </c>
    </row>
    <row r="164" spans="5:107" ht="18">
      <c r="E164" t="str">
        <f t="shared" si="101"/>
        <v>1_1980</v>
      </c>
      <c r="F164" s="3">
        <v>29221</v>
      </c>
      <c r="G164">
        <v>114.160004</v>
      </c>
      <c r="H164" s="4">
        <v>1</v>
      </c>
      <c r="I164">
        <f t="shared" si="122"/>
        <v>1</v>
      </c>
      <c r="J164">
        <f t="shared" si="123"/>
        <v>1.0919612966594525</v>
      </c>
      <c r="X164" s="3">
        <v>31413</v>
      </c>
      <c r="Y164">
        <v>8148.603</v>
      </c>
      <c r="Z164" s="2">
        <f t="shared" si="105"/>
        <v>0.04145523524500172</v>
      </c>
      <c r="AA164" s="2">
        <f t="shared" si="106"/>
        <v>0.03786627477476312</v>
      </c>
      <c r="AB164">
        <v>636.678</v>
      </c>
      <c r="AC164">
        <v>430.018</v>
      </c>
      <c r="AD164">
        <v>-126.014</v>
      </c>
      <c r="AE164">
        <f t="shared" si="102"/>
        <v>-206.66000000000003</v>
      </c>
      <c r="AF164">
        <f t="shared" si="103"/>
        <v>1066.696</v>
      </c>
      <c r="AG164" t="s">
        <v>92</v>
      </c>
      <c r="AH164" t="str">
        <f t="shared" si="104"/>
        <v>1_1986</v>
      </c>
      <c r="AI164" s="2">
        <f t="shared" si="113"/>
        <v>-0.0003671527817639131</v>
      </c>
      <c r="AJ164">
        <f t="shared" si="116"/>
        <v>0</v>
      </c>
      <c r="AK164">
        <f t="shared" si="117"/>
        <v>-2</v>
      </c>
      <c r="AL164" s="6">
        <f t="shared" si="114"/>
        <v>31413</v>
      </c>
      <c r="AM164">
        <f t="shared" si="115"/>
        <v>-2</v>
      </c>
      <c r="AN164" t="str">
        <f t="shared" si="107"/>
        <v>1_1986</v>
      </c>
      <c r="AO164">
        <v>0.9587946232699134</v>
      </c>
      <c r="AP164">
        <v>2827.1</v>
      </c>
      <c r="AQ164">
        <v>55.143</v>
      </c>
      <c r="AR164">
        <v>109.9</v>
      </c>
      <c r="AS164" s="2">
        <f t="shared" si="96"/>
        <v>0.7981726448723904</v>
      </c>
      <c r="AT164" s="2">
        <f t="shared" si="96"/>
        <v>1.0795402474415763</v>
      </c>
      <c r="AU164" s="2">
        <f t="shared" si="96"/>
        <v>1.0393945676964547</v>
      </c>
      <c r="AV164" s="2">
        <f t="shared" si="95"/>
        <v>1.0397350993377483</v>
      </c>
      <c r="AW164" s="2">
        <f t="shared" si="99"/>
        <v>-0.12716352986354484</v>
      </c>
      <c r="AX164" s="2">
        <f t="shared" si="99"/>
        <v>-0.009149358689660714</v>
      </c>
      <c r="AY164" s="2">
        <f t="shared" si="99"/>
        <v>-0.0011485498900283275</v>
      </c>
      <c r="AZ164" s="2">
        <f t="shared" si="97"/>
        <v>0.007384956616530491</v>
      </c>
      <c r="BB164" s="2" t="str">
        <f t="shared" si="124"/>
        <v>1_1986</v>
      </c>
      <c r="BC164" s="2">
        <f t="shared" si="125"/>
        <v>-0.0003671527817639131</v>
      </c>
      <c r="BD164" s="2">
        <f t="shared" si="126"/>
        <v>-0.0011485498900283275</v>
      </c>
      <c r="BE164">
        <f t="shared" si="127"/>
        <v>-0.004095894052209337</v>
      </c>
      <c r="BF164" s="2">
        <f t="shared" si="128"/>
        <v>-0.003969969748479185</v>
      </c>
      <c r="BG164">
        <f t="shared" si="129"/>
        <v>4</v>
      </c>
      <c r="BH164">
        <f t="shared" si="130"/>
        <v>4</v>
      </c>
      <c r="BI164">
        <f t="shared" si="131"/>
        <v>209.589996</v>
      </c>
      <c r="BJ164" s="8">
        <f t="shared" si="132"/>
        <v>1.1091655395613442</v>
      </c>
      <c r="BK164" s="8">
        <f t="shared" si="133"/>
        <v>1.2013454735692632</v>
      </c>
      <c r="BL164" s="8">
        <f t="shared" si="135"/>
        <v>1.116083794381102</v>
      </c>
      <c r="BM164" t="str">
        <f>"12"&amp;RIGHT(BB163,5)</f>
        <v>12_1985</v>
      </c>
      <c r="BN164">
        <f t="shared" si="134"/>
        <v>4</v>
      </c>
      <c r="BP164">
        <f t="shared" si="139"/>
        <v>3</v>
      </c>
      <c r="BQ164" s="8">
        <f t="shared" si="143"/>
        <v>0.527</v>
      </c>
      <c r="BR164">
        <f t="shared" si="140"/>
        <v>3</v>
      </c>
      <c r="BS164" s="8">
        <f t="shared" si="144"/>
        <v>0.6659999999999999</v>
      </c>
      <c r="BT164">
        <f t="shared" si="141"/>
        <v>3</v>
      </c>
      <c r="BU164" s="8">
        <f t="shared" si="145"/>
        <v>0.694</v>
      </c>
      <c r="BV164" s="8">
        <f t="shared" si="142"/>
        <v>1.193</v>
      </c>
      <c r="BY164">
        <f t="shared" si="108"/>
        <v>1985</v>
      </c>
      <c r="BZ164">
        <f t="shared" si="118"/>
        <v>1986</v>
      </c>
      <c r="CA164">
        <f t="shared" si="119"/>
        <v>1</v>
      </c>
      <c r="CB164">
        <f t="shared" si="120"/>
        <v>12</v>
      </c>
      <c r="CC164">
        <f t="shared" si="121"/>
        <v>3</v>
      </c>
      <c r="CD164" t="str">
        <f t="shared" si="109"/>
        <v>12_1985</v>
      </c>
      <c r="CE164" t="str">
        <f t="shared" si="109"/>
        <v>3_1986</v>
      </c>
      <c r="CG164" s="3" t="str">
        <f t="shared" si="110"/>
        <v>1_1986</v>
      </c>
      <c r="CH164">
        <f t="shared" si="111"/>
        <v>0.04145523524500172</v>
      </c>
      <c r="CI164" s="2">
        <f t="shared" si="112"/>
        <v>-0.0003671527817639131</v>
      </c>
      <c r="CJ164" s="2">
        <v>1.037914691943128</v>
      </c>
      <c r="CK164" s="2">
        <v>1.0215355805243445</v>
      </c>
      <c r="CL164" s="2">
        <f t="shared" si="100"/>
        <v>-0.016379111418783454</v>
      </c>
      <c r="CM164">
        <f t="shared" si="98"/>
        <v>4</v>
      </c>
      <c r="CN164">
        <v>209.589996</v>
      </c>
      <c r="CO164">
        <v>232.470001</v>
      </c>
      <c r="CP164" s="8">
        <f t="shared" si="136"/>
        <v>1.1091655395613442</v>
      </c>
      <c r="CQ164" s="8">
        <f t="shared" si="137"/>
        <v>1.2013454735692632</v>
      </c>
      <c r="CR164" s="8">
        <f t="shared" si="138"/>
        <v>1.116083794381102</v>
      </c>
      <c r="CS164" s="2">
        <f t="shared" si="93"/>
        <v>0.033347247438093315</v>
      </c>
      <c r="CT164" s="2">
        <f t="shared" si="94"/>
        <v>0.03844674795806946</v>
      </c>
      <c r="CU164" s="8">
        <f t="shared" si="84"/>
        <v>1.0782507610322036</v>
      </c>
      <c r="CV164" s="8">
        <f t="shared" si="85"/>
        <v>0.55</v>
      </c>
      <c r="CW164">
        <f t="shared" si="86"/>
        <v>3</v>
      </c>
      <c r="CX164">
        <f t="shared" si="87"/>
        <v>1</v>
      </c>
      <c r="CY164" s="2">
        <f t="shared" si="88"/>
        <v>1.0095496446712302</v>
      </c>
      <c r="CZ164">
        <f t="shared" si="89"/>
        <v>0.483</v>
      </c>
      <c r="DA164">
        <f t="shared" si="90"/>
        <v>2</v>
      </c>
      <c r="DB164" s="3" t="str">
        <f t="shared" si="91"/>
        <v>1_1986</v>
      </c>
      <c r="DC164">
        <f t="shared" si="92"/>
        <v>1</v>
      </c>
    </row>
    <row r="165" spans="5:107" ht="18">
      <c r="E165" t="str">
        <f t="shared" si="101"/>
        <v>2_1980</v>
      </c>
      <c r="F165" s="3">
        <v>29252</v>
      </c>
      <c r="G165">
        <v>108.650002</v>
      </c>
      <c r="H165" s="4">
        <v>1</v>
      </c>
      <c r="I165">
        <f t="shared" si="122"/>
        <v>0.9517343920205189</v>
      </c>
      <c r="J165">
        <f t="shared" si="123"/>
        <v>1.0296138520975744</v>
      </c>
      <c r="X165" s="3">
        <v>31503</v>
      </c>
      <c r="Y165">
        <v>8185.303</v>
      </c>
      <c r="Z165" s="2">
        <f t="shared" si="105"/>
        <v>0.037015325720980874</v>
      </c>
      <c r="AA165" s="2">
        <f t="shared" si="106"/>
        <v>0.01813743123624989</v>
      </c>
      <c r="AB165">
        <v>663.766</v>
      </c>
      <c r="AC165">
        <v>434.648</v>
      </c>
      <c r="AD165">
        <v>-128.872</v>
      </c>
      <c r="AE165">
        <f t="shared" si="102"/>
        <v>-229.11799999999994</v>
      </c>
      <c r="AF165">
        <f t="shared" si="103"/>
        <v>1098.414</v>
      </c>
      <c r="AG165" t="s">
        <v>92</v>
      </c>
      <c r="AH165" t="str">
        <f t="shared" si="104"/>
        <v>4_1986</v>
      </c>
      <c r="AI165" s="2">
        <f t="shared" si="113"/>
        <v>-0.004439909524020846</v>
      </c>
      <c r="AJ165">
        <f t="shared" si="116"/>
        <v>0</v>
      </c>
      <c r="AK165">
        <f t="shared" si="117"/>
        <v>-3</v>
      </c>
      <c r="AL165" s="6">
        <f t="shared" si="114"/>
        <v>31503</v>
      </c>
      <c r="AM165">
        <f t="shared" si="115"/>
        <v>-3</v>
      </c>
      <c r="AN165" t="str">
        <f t="shared" si="107"/>
        <v>4_1986</v>
      </c>
      <c r="AO165">
        <v>0.9147194823846626</v>
      </c>
      <c r="AP165">
        <v>2835.2</v>
      </c>
      <c r="AQ165">
        <v>55.554</v>
      </c>
      <c r="AR165">
        <v>108.7</v>
      </c>
      <c r="AS165" s="2">
        <f t="shared" si="96"/>
        <v>0.7847618962726011</v>
      </c>
      <c r="AT165" s="2">
        <f t="shared" si="96"/>
        <v>1.0660650498213948</v>
      </c>
      <c r="AU165" s="2">
        <f t="shared" si="96"/>
        <v>1.0368614569140895</v>
      </c>
      <c r="AV165" s="2">
        <f t="shared" si="95"/>
        <v>1.0158878504672897</v>
      </c>
      <c r="AW165" s="2">
        <f t="shared" si="99"/>
        <v>-0.013410748599789302</v>
      </c>
      <c r="AX165" s="2">
        <f t="shared" si="99"/>
        <v>-0.013475197620181456</v>
      </c>
      <c r="AY165" s="2">
        <f t="shared" si="99"/>
        <v>-0.0025331107823651777</v>
      </c>
      <c r="AZ165" s="2">
        <f t="shared" si="97"/>
        <v>-0.023847248870458637</v>
      </c>
      <c r="BB165" s="2" t="str">
        <f t="shared" si="124"/>
        <v>4_1986</v>
      </c>
      <c r="BC165" s="2">
        <f t="shared" si="125"/>
        <v>-0.004439909524020846</v>
      </c>
      <c r="BD165" s="2">
        <f t="shared" si="126"/>
        <v>-0.0025331107823651777</v>
      </c>
      <c r="BE165">
        <f t="shared" si="127"/>
        <v>0.00017305176393977995</v>
      </c>
      <c r="BF165" s="2">
        <f t="shared" si="128"/>
        <v>-0.0014107700450609606</v>
      </c>
      <c r="BG165">
        <f t="shared" si="129"/>
        <v>4</v>
      </c>
      <c r="BH165">
        <f t="shared" si="130"/>
        <v>4</v>
      </c>
      <c r="BI165">
        <f t="shared" si="131"/>
        <v>232.470001</v>
      </c>
      <c r="BJ165" s="8">
        <f t="shared" si="132"/>
        <v>1.083107462971104</v>
      </c>
      <c r="BK165" s="8">
        <f t="shared" si="133"/>
        <v>1.0062373510292195</v>
      </c>
      <c r="BL165" s="8">
        <f t="shared" si="135"/>
        <v>1.0417258009991577</v>
      </c>
      <c r="BM165" t="str">
        <f>"3"&amp;RIGHT(BB164,5)</f>
        <v>3_1986</v>
      </c>
      <c r="BN165">
        <f t="shared" si="134"/>
        <v>4</v>
      </c>
      <c r="BP165">
        <f t="shared" si="139"/>
        <v>2</v>
      </c>
      <c r="BQ165" s="8">
        <f t="shared" si="143"/>
        <v>0.325</v>
      </c>
      <c r="BR165">
        <f t="shared" si="140"/>
        <v>4</v>
      </c>
      <c r="BS165" s="8">
        <f t="shared" si="144"/>
        <v>0.794</v>
      </c>
      <c r="BT165">
        <f t="shared" si="141"/>
        <v>3</v>
      </c>
      <c r="BU165" s="8">
        <f t="shared" si="145"/>
        <v>0.635</v>
      </c>
      <c r="BV165" s="8">
        <f t="shared" si="142"/>
        <v>1.119</v>
      </c>
      <c r="BY165">
        <f t="shared" si="108"/>
        <v>1986</v>
      </c>
      <c r="BZ165">
        <f t="shared" si="118"/>
        <v>1986</v>
      </c>
      <c r="CA165">
        <f t="shared" si="119"/>
        <v>4</v>
      </c>
      <c r="CB165">
        <f t="shared" si="120"/>
        <v>3</v>
      </c>
      <c r="CC165">
        <f t="shared" si="121"/>
        <v>6</v>
      </c>
      <c r="CD165" t="str">
        <f t="shared" si="109"/>
        <v>3_1986</v>
      </c>
      <c r="CE165" t="str">
        <f t="shared" si="109"/>
        <v>6_1986</v>
      </c>
      <c r="CG165" s="3" t="str">
        <f t="shared" si="110"/>
        <v>4_1986</v>
      </c>
      <c r="CH165">
        <f t="shared" si="111"/>
        <v>0.037015325720980874</v>
      </c>
      <c r="CI165" s="2">
        <f t="shared" si="112"/>
        <v>-0.004439909524020846</v>
      </c>
      <c r="CJ165" s="2">
        <v>1.0215355805243445</v>
      </c>
      <c r="CK165" s="2">
        <v>1.0176744186046511</v>
      </c>
      <c r="CL165" s="2">
        <f t="shared" si="100"/>
        <v>-0.0038611619196933233</v>
      </c>
      <c r="CM165">
        <f t="shared" si="98"/>
        <v>4</v>
      </c>
      <c r="CN165">
        <v>232.470001</v>
      </c>
      <c r="CO165">
        <v>251.789993</v>
      </c>
      <c r="CP165" s="8">
        <f t="shared" si="136"/>
        <v>1.083107462971104</v>
      </c>
      <c r="CQ165" s="8">
        <f t="shared" si="137"/>
        <v>1.0062373510292195</v>
      </c>
      <c r="CR165" s="8">
        <f t="shared" si="138"/>
        <v>1.0417258009991577</v>
      </c>
      <c r="CS165" s="2">
        <f t="shared" si="93"/>
        <v>0.03460538238848335</v>
      </c>
      <c r="CT165" s="2">
        <f t="shared" si="94"/>
        <v>0.037151781199021405</v>
      </c>
      <c r="CU165" s="8">
        <f t="shared" si="84"/>
        <v>0.9963270811348306</v>
      </c>
      <c r="CV165" s="8">
        <f t="shared" si="85"/>
        <v>0.5</v>
      </c>
      <c r="CW165">
        <f t="shared" si="86"/>
        <v>3</v>
      </c>
      <c r="CX165">
        <f t="shared" si="87"/>
        <v>0</v>
      </c>
      <c r="CY165" s="2">
        <f t="shared" si="88"/>
        <v>1.1195073124552584</v>
      </c>
      <c r="CZ165">
        <f t="shared" si="89"/>
        <v>0.645</v>
      </c>
      <c r="DA165">
        <f t="shared" si="90"/>
        <v>3</v>
      </c>
      <c r="DB165" s="3" t="str">
        <f t="shared" si="91"/>
        <v>4_1986</v>
      </c>
      <c r="DC165">
        <f t="shared" si="92"/>
        <v>1</v>
      </c>
    </row>
    <row r="166" spans="5:107" ht="18">
      <c r="E166" t="str">
        <f t="shared" si="101"/>
        <v>3_1980</v>
      </c>
      <c r="F166" s="3">
        <v>29281</v>
      </c>
      <c r="G166">
        <v>102.150002</v>
      </c>
      <c r="H166" s="4">
        <v>1</v>
      </c>
      <c r="I166">
        <f t="shared" si="122"/>
        <v>0.8947967626209964</v>
      </c>
      <c r="J166">
        <f t="shared" si="123"/>
        <v>0.9688663529536281</v>
      </c>
      <c r="X166" s="3">
        <v>31594</v>
      </c>
      <c r="Y166">
        <v>8263.639</v>
      </c>
      <c r="Z166" s="2">
        <f t="shared" si="105"/>
        <v>0.031192309544910257</v>
      </c>
      <c r="AA166" s="2">
        <f t="shared" si="106"/>
        <v>0.038834356344724874</v>
      </c>
      <c r="AB166">
        <v>682.165</v>
      </c>
      <c r="AC166">
        <v>444.596</v>
      </c>
      <c r="AD166">
        <v>-138.961</v>
      </c>
      <c r="AE166">
        <f t="shared" si="102"/>
        <v>-237.56899999999996</v>
      </c>
      <c r="AF166">
        <f t="shared" si="103"/>
        <v>1126.761</v>
      </c>
      <c r="AG166" t="s">
        <v>92</v>
      </c>
      <c r="AH166" t="str">
        <f t="shared" si="104"/>
        <v>7_1986</v>
      </c>
      <c r="AI166" s="2">
        <f t="shared" si="113"/>
        <v>-0.005823016176070617</v>
      </c>
      <c r="AJ166">
        <f t="shared" si="116"/>
        <v>0</v>
      </c>
      <c r="AK166">
        <f t="shared" si="117"/>
        <v>-4</v>
      </c>
      <c r="AL166" s="6">
        <f t="shared" si="114"/>
        <v>31594</v>
      </c>
      <c r="AM166">
        <f t="shared" si="115"/>
        <v>-4</v>
      </c>
      <c r="AN166" t="str">
        <f t="shared" si="107"/>
        <v>7_1986</v>
      </c>
      <c r="AO166">
        <v>0.8211279950561688</v>
      </c>
      <c r="AP166">
        <v>2881.2</v>
      </c>
      <c r="AQ166">
        <v>55.917</v>
      </c>
      <c r="AR166">
        <v>109.5</v>
      </c>
      <c r="AS166" s="2">
        <f t="shared" si="96"/>
        <v>0.7540174466114307</v>
      </c>
      <c r="AT166" s="2">
        <f t="shared" si="96"/>
        <v>1.0609419302573921</v>
      </c>
      <c r="AU166" s="2">
        <f t="shared" si="96"/>
        <v>1.0336050573947764</v>
      </c>
      <c r="AV166" s="2">
        <f t="shared" si="95"/>
        <v>1.0167130919220055</v>
      </c>
      <c r="AW166" s="2">
        <f t="shared" si="99"/>
        <v>-0.030744449661170403</v>
      </c>
      <c r="AX166" s="2">
        <f t="shared" si="99"/>
        <v>-0.005123119564002687</v>
      </c>
      <c r="AY166" s="2">
        <f t="shared" si="99"/>
        <v>-0.0032563995193131134</v>
      </c>
      <c r="AZ166" s="2">
        <f t="shared" si="97"/>
        <v>0.0008252414547158526</v>
      </c>
      <c r="BB166" s="2" t="str">
        <f t="shared" si="124"/>
        <v>7_1986</v>
      </c>
      <c r="BC166" s="2">
        <f t="shared" si="125"/>
        <v>-0.005823016176070617</v>
      </c>
      <c r="BD166" s="2">
        <f t="shared" si="126"/>
        <v>-0.0032563995193131134</v>
      </c>
      <c r="BE166">
        <f t="shared" si="127"/>
        <v>-0.011432265676279085</v>
      </c>
      <c r="BF166" s="2">
        <f t="shared" si="128"/>
        <v>-0.0053816717530850156</v>
      </c>
      <c r="BG166">
        <f t="shared" si="129"/>
        <v>4</v>
      </c>
      <c r="BH166">
        <f t="shared" si="130"/>
        <v>4</v>
      </c>
      <c r="BI166">
        <f t="shared" si="131"/>
        <v>251.789993</v>
      </c>
      <c r="BJ166" s="8">
        <f t="shared" si="132"/>
        <v>0.9290281762706907</v>
      </c>
      <c r="BK166" s="8">
        <f t="shared" si="133"/>
        <v>0.9617935769194766</v>
      </c>
      <c r="BL166" s="8">
        <f t="shared" si="135"/>
        <v>1.1661702734945465</v>
      </c>
      <c r="BM166" t="str">
        <f>"6"&amp;RIGHT(BB165,5)</f>
        <v>6_1986</v>
      </c>
      <c r="BN166">
        <f t="shared" si="134"/>
        <v>4</v>
      </c>
      <c r="BP166">
        <f t="shared" si="139"/>
        <v>2</v>
      </c>
      <c r="BQ166" s="8">
        <f t="shared" si="143"/>
        <v>0.275</v>
      </c>
      <c r="BR166">
        <f t="shared" si="140"/>
        <v>4</v>
      </c>
      <c r="BS166" s="8">
        <f t="shared" si="144"/>
        <v>0.853</v>
      </c>
      <c r="BT166">
        <f t="shared" si="141"/>
        <v>3</v>
      </c>
      <c r="BU166" s="8">
        <f t="shared" si="145"/>
        <v>0.65</v>
      </c>
      <c r="BV166" s="8">
        <f t="shared" si="142"/>
        <v>1.1280000000000001</v>
      </c>
      <c r="BY166">
        <f t="shared" si="108"/>
        <v>1986</v>
      </c>
      <c r="BZ166">
        <f t="shared" si="118"/>
        <v>1986</v>
      </c>
      <c r="CA166">
        <f t="shared" si="119"/>
        <v>7</v>
      </c>
      <c r="CB166">
        <f t="shared" si="120"/>
        <v>6</v>
      </c>
      <c r="CC166">
        <f t="shared" si="121"/>
        <v>9</v>
      </c>
      <c r="CD166" t="str">
        <f t="shared" si="109"/>
        <v>6_1986</v>
      </c>
      <c r="CE166" t="str">
        <f t="shared" si="109"/>
        <v>9_1986</v>
      </c>
      <c r="CG166" s="3" t="str">
        <f t="shared" si="110"/>
        <v>7_1986</v>
      </c>
      <c r="CH166">
        <f t="shared" si="111"/>
        <v>0.031192309544910257</v>
      </c>
      <c r="CI166" s="2">
        <f t="shared" si="112"/>
        <v>-0.005823016176070617</v>
      </c>
      <c r="CJ166" s="2">
        <v>1.0176744186046511</v>
      </c>
      <c r="CK166" s="2">
        <v>1.0175763182238668</v>
      </c>
      <c r="CL166" s="2">
        <f t="shared" si="100"/>
        <v>-9.810038078428285E-05</v>
      </c>
      <c r="CM166">
        <f t="shared" si="98"/>
        <v>4</v>
      </c>
      <c r="CN166">
        <v>251.789993</v>
      </c>
      <c r="CO166">
        <v>233.919998</v>
      </c>
      <c r="CP166" s="8">
        <f t="shared" si="136"/>
        <v>0.9290281762706907</v>
      </c>
      <c r="CQ166" s="8">
        <f t="shared" si="137"/>
        <v>0.9617935769194766</v>
      </c>
      <c r="CR166" s="8">
        <f t="shared" si="138"/>
        <v>1.1661702734945465</v>
      </c>
      <c r="CS166" s="2">
        <f t="shared" si="93"/>
        <v>0.03513277977230392</v>
      </c>
      <c r="CT166" s="2">
        <f t="shared" si="94"/>
        <v>0.036752512295922246</v>
      </c>
      <c r="CU166" s="8">
        <f t="shared" si="84"/>
        <v>0.8487123082568453</v>
      </c>
      <c r="CV166" s="8">
        <f t="shared" si="85"/>
        <v>0.395</v>
      </c>
      <c r="CW166">
        <f t="shared" si="86"/>
        <v>2</v>
      </c>
      <c r="CX166">
        <f t="shared" si="87"/>
        <v>0</v>
      </c>
      <c r="CY166" s="2">
        <f t="shared" si="88"/>
        <v>1.1584385886108985</v>
      </c>
      <c r="CZ166">
        <f t="shared" si="89"/>
        <v>0.683</v>
      </c>
      <c r="DA166">
        <f t="shared" si="90"/>
        <v>3</v>
      </c>
      <c r="DB166" s="3" t="str">
        <f t="shared" si="91"/>
        <v>7_1986</v>
      </c>
      <c r="DC166">
        <f t="shared" si="92"/>
        <v>0</v>
      </c>
    </row>
    <row r="167" spans="5:107" ht="18">
      <c r="E167" t="str">
        <f t="shared" si="101"/>
        <v>4_1980</v>
      </c>
      <c r="F167" s="3">
        <v>29312</v>
      </c>
      <c r="G167">
        <v>105.459999</v>
      </c>
      <c r="H167" s="4">
        <v>1</v>
      </c>
      <c r="I167">
        <f t="shared" si="122"/>
        <v>0.9237911291593858</v>
      </c>
      <c r="J167">
        <f t="shared" si="123"/>
        <v>0.997383424238254</v>
      </c>
      <c r="X167" s="3">
        <v>31686</v>
      </c>
      <c r="Y167">
        <v>8308.021</v>
      </c>
      <c r="Z167" s="2">
        <f t="shared" si="105"/>
        <v>0.029081512389265374</v>
      </c>
      <c r="AA167" s="2">
        <f t="shared" si="106"/>
        <v>0.021656720168502952</v>
      </c>
      <c r="AB167">
        <v>687.459</v>
      </c>
      <c r="AC167">
        <v>461.206</v>
      </c>
      <c r="AD167">
        <v>-133.629</v>
      </c>
      <c r="AE167">
        <f t="shared" si="102"/>
        <v>-226.25299999999993</v>
      </c>
      <c r="AF167">
        <f t="shared" si="103"/>
        <v>1148.665</v>
      </c>
      <c r="AG167" t="s">
        <v>92</v>
      </c>
      <c r="AH167" t="str">
        <f t="shared" si="104"/>
        <v>10_1986</v>
      </c>
      <c r="AI167" s="2">
        <f t="shared" si="113"/>
        <v>-0.0021107971556448835</v>
      </c>
      <c r="AJ167">
        <f t="shared" si="116"/>
        <v>0</v>
      </c>
      <c r="AK167">
        <f t="shared" si="117"/>
        <v>-5</v>
      </c>
      <c r="AL167" s="6">
        <f t="shared" si="114"/>
        <v>31686</v>
      </c>
      <c r="AM167">
        <f t="shared" si="115"/>
        <v>-5</v>
      </c>
      <c r="AN167" t="str">
        <f t="shared" si="107"/>
        <v>10_1986</v>
      </c>
      <c r="AO167">
        <v>0.7807448957693531</v>
      </c>
      <c r="AP167">
        <v>2932.9</v>
      </c>
      <c r="AQ167">
        <v>56.407</v>
      </c>
      <c r="AR167">
        <v>110.2</v>
      </c>
      <c r="AS167" s="2">
        <f t="shared" si="96"/>
        <v>0.758921897224934</v>
      </c>
      <c r="AT167" s="2">
        <f t="shared" si="96"/>
        <v>1.06426446041077</v>
      </c>
      <c r="AU167" s="2">
        <f t="shared" si="96"/>
        <v>1.0337768492046038</v>
      </c>
      <c r="AV167" s="2">
        <f t="shared" si="95"/>
        <v>1.015668202764977</v>
      </c>
      <c r="AW167" s="2">
        <f t="shared" si="99"/>
        <v>0.004904450613503308</v>
      </c>
      <c r="AX167" s="2">
        <f t="shared" si="99"/>
        <v>0.0033225301533779117</v>
      </c>
      <c r="AY167" s="2">
        <f t="shared" si="99"/>
        <v>0.00017179180982740405</v>
      </c>
      <c r="AZ167" s="2">
        <f t="shared" si="97"/>
        <v>-0.0010448891570284946</v>
      </c>
      <c r="BB167" s="2" t="str">
        <f t="shared" si="124"/>
        <v>10_1986</v>
      </c>
      <c r="BC167" s="2">
        <f t="shared" si="125"/>
        <v>-0.0021107971556448835</v>
      </c>
      <c r="BD167" s="2">
        <f t="shared" si="126"/>
        <v>0.00017179180982740405</v>
      </c>
      <c r="BE167">
        <f t="shared" si="127"/>
        <v>-0.01274087563750026</v>
      </c>
      <c r="BF167" s="2">
        <f t="shared" si="128"/>
        <v>-0.006766268381879215</v>
      </c>
      <c r="BG167">
        <f t="shared" si="129"/>
        <v>3</v>
      </c>
      <c r="BH167">
        <f t="shared" si="130"/>
        <v>4</v>
      </c>
      <c r="BI167">
        <f t="shared" si="131"/>
        <v>233.919998</v>
      </c>
      <c r="BJ167" s="8">
        <f t="shared" si="132"/>
        <v>1.0352684681538002</v>
      </c>
      <c r="BK167" s="8">
        <f t="shared" si="133"/>
        <v>1.2552582400415375</v>
      </c>
      <c r="BL167" s="8">
        <f t="shared" si="135"/>
        <v>1.3065578300834289</v>
      </c>
      <c r="BM167" t="str">
        <f>"9"&amp;RIGHT(BB166,5)</f>
        <v>9_1986</v>
      </c>
      <c r="BN167">
        <f t="shared" si="134"/>
        <v>4</v>
      </c>
      <c r="BP167">
        <f t="shared" si="139"/>
        <v>2</v>
      </c>
      <c r="BQ167" s="8">
        <f t="shared" si="143"/>
        <v>0.428</v>
      </c>
      <c r="BR167">
        <f t="shared" si="140"/>
        <v>2</v>
      </c>
      <c r="BS167" s="8">
        <f t="shared" si="144"/>
        <v>0.483</v>
      </c>
      <c r="BT167">
        <f t="shared" si="141"/>
        <v>2</v>
      </c>
      <c r="BU167" s="8">
        <f t="shared" si="145"/>
        <v>0.399</v>
      </c>
      <c r="BV167" s="8">
        <f t="shared" si="142"/>
        <v>0.911</v>
      </c>
      <c r="BY167">
        <f t="shared" si="108"/>
        <v>1986</v>
      </c>
      <c r="BZ167">
        <f t="shared" si="118"/>
        <v>1986</v>
      </c>
      <c r="CA167">
        <f t="shared" si="119"/>
        <v>10</v>
      </c>
      <c r="CB167">
        <f t="shared" si="120"/>
        <v>9</v>
      </c>
      <c r="CC167">
        <f t="shared" si="121"/>
        <v>12</v>
      </c>
      <c r="CD167" t="str">
        <f t="shared" si="109"/>
        <v>9_1986</v>
      </c>
      <c r="CE167" t="str">
        <f t="shared" si="109"/>
        <v>12_1986</v>
      </c>
      <c r="CG167" s="3" t="str">
        <f t="shared" si="110"/>
        <v>10_1986</v>
      </c>
      <c r="CH167">
        <f t="shared" si="111"/>
        <v>0.029081512389265374</v>
      </c>
      <c r="CI167" s="2">
        <f t="shared" si="112"/>
        <v>-0.0021107971556448835</v>
      </c>
      <c r="CJ167" s="2">
        <v>1.0175763182238668</v>
      </c>
      <c r="CK167" s="2">
        <v>1.0118721461187214</v>
      </c>
      <c r="CL167" s="2">
        <f t="shared" si="100"/>
        <v>-0.0057041721051454</v>
      </c>
      <c r="CM167">
        <f t="shared" si="98"/>
        <v>4</v>
      </c>
      <c r="CN167">
        <v>233.919998</v>
      </c>
      <c r="CO167">
        <v>242.169998</v>
      </c>
      <c r="CP167" s="8">
        <f t="shared" si="136"/>
        <v>1.0352684681538002</v>
      </c>
      <c r="CQ167" s="8">
        <f t="shared" si="137"/>
        <v>1.2552582400415375</v>
      </c>
      <c r="CR167" s="8">
        <f t="shared" si="138"/>
        <v>1.3065578300834289</v>
      </c>
      <c r="CS167" s="2">
        <f t="shared" si="93"/>
        <v>0.035213268989844636</v>
      </c>
      <c r="CT167" s="2">
        <f t="shared" si="94"/>
        <v>0.03500373243457733</v>
      </c>
      <c r="CU167" s="8">
        <f t="shared" si="84"/>
        <v>0.830811755392637</v>
      </c>
      <c r="CV167" s="8">
        <f t="shared" si="85"/>
        <v>0.375</v>
      </c>
      <c r="CW167">
        <f t="shared" si="86"/>
        <v>2</v>
      </c>
      <c r="CX167">
        <f t="shared" si="87"/>
        <v>0</v>
      </c>
      <c r="CY167" s="2">
        <f t="shared" si="88"/>
        <v>1.0603020594900845</v>
      </c>
      <c r="CZ167">
        <f t="shared" si="89"/>
        <v>0.566</v>
      </c>
      <c r="DA167">
        <f t="shared" si="90"/>
        <v>3</v>
      </c>
      <c r="DB167" s="3" t="str">
        <f t="shared" si="91"/>
        <v>10_1986</v>
      </c>
      <c r="DC167">
        <f t="shared" si="92"/>
        <v>0</v>
      </c>
    </row>
    <row r="168" spans="5:107" ht="18">
      <c r="E168" t="str">
        <f t="shared" si="101"/>
        <v>5_1980</v>
      </c>
      <c r="F168" s="3">
        <v>29342</v>
      </c>
      <c r="G168">
        <v>112.779999</v>
      </c>
      <c r="H168" s="4">
        <v>1</v>
      </c>
      <c r="I168">
        <f t="shared" si="122"/>
        <v>0.9879116594985403</v>
      </c>
      <c r="J168">
        <f t="shared" si="123"/>
        <v>1.0552185405092873</v>
      </c>
      <c r="X168" s="3">
        <v>31778</v>
      </c>
      <c r="Y168">
        <v>8369.93</v>
      </c>
      <c r="Z168" s="2">
        <f t="shared" si="105"/>
        <v>0.02716134287067362</v>
      </c>
      <c r="AA168" s="2">
        <f t="shared" si="106"/>
        <v>0.030141684222216858</v>
      </c>
      <c r="AB168">
        <v>683.429</v>
      </c>
      <c r="AC168">
        <v>461.617</v>
      </c>
      <c r="AD168">
        <v>-141.234</v>
      </c>
      <c r="AE168">
        <f t="shared" si="102"/>
        <v>-221.81199999999995</v>
      </c>
      <c r="AF168">
        <f t="shared" si="103"/>
        <v>1145.046</v>
      </c>
      <c r="AG168" t="s">
        <v>92</v>
      </c>
      <c r="AH168" t="str">
        <f t="shared" si="104"/>
        <v>1_1987</v>
      </c>
      <c r="AI168" s="2">
        <f t="shared" si="113"/>
        <v>-0.0019201695185917522</v>
      </c>
      <c r="AJ168">
        <f t="shared" si="116"/>
        <v>0</v>
      </c>
      <c r="AK168">
        <f t="shared" si="117"/>
        <v>-6</v>
      </c>
      <c r="AL168" s="6">
        <f t="shared" si="114"/>
        <v>31778</v>
      </c>
      <c r="AM168">
        <f t="shared" si="115"/>
        <v>-6</v>
      </c>
      <c r="AN168" t="str">
        <f t="shared" si="107"/>
        <v>1_1987</v>
      </c>
      <c r="AO168">
        <v>0.7328750464139635</v>
      </c>
      <c r="AP168">
        <v>2935.5</v>
      </c>
      <c r="AQ168">
        <v>56.733</v>
      </c>
      <c r="AR168">
        <v>111.4</v>
      </c>
      <c r="AS168" s="2">
        <f t="shared" si="96"/>
        <v>0.7643712518062896</v>
      </c>
      <c r="AT168" s="2">
        <f t="shared" si="96"/>
        <v>1.0383431785221606</v>
      </c>
      <c r="AU168" s="2">
        <f t="shared" si="96"/>
        <v>1.0288341221913933</v>
      </c>
      <c r="AV168" s="2">
        <f t="shared" si="95"/>
        <v>1.013648771610555</v>
      </c>
      <c r="AW168" s="2">
        <f t="shared" si="99"/>
        <v>0.005449354581355648</v>
      </c>
      <c r="AX168" s="2">
        <f t="shared" si="99"/>
        <v>-0.025921281888609427</v>
      </c>
      <c r="AY168" s="2">
        <f t="shared" si="99"/>
        <v>-0.004942727013210524</v>
      </c>
      <c r="AZ168" s="2">
        <f t="shared" si="97"/>
        <v>-0.0020194311544219357</v>
      </c>
      <c r="BB168" s="2" t="str">
        <f t="shared" si="124"/>
        <v>1_1987</v>
      </c>
      <c r="BC168" s="2">
        <f t="shared" si="125"/>
        <v>-0.0019201695185917522</v>
      </c>
      <c r="BD168" s="2">
        <f t="shared" si="126"/>
        <v>-0.004942727013210524</v>
      </c>
      <c r="BE168">
        <f t="shared" si="127"/>
        <v>-0.014293892374328099</v>
      </c>
      <c r="BF168" s="2">
        <f t="shared" si="128"/>
        <v>-0.010560445505061411</v>
      </c>
      <c r="BG168">
        <f t="shared" si="129"/>
        <v>4</v>
      </c>
      <c r="BH168">
        <f t="shared" si="130"/>
        <v>3</v>
      </c>
      <c r="BI168">
        <f t="shared" si="131"/>
        <v>242.169998</v>
      </c>
      <c r="BJ168" s="8">
        <f t="shared" si="132"/>
        <v>1.212495385163277</v>
      </c>
      <c r="BK168" s="8">
        <f t="shared" si="133"/>
        <v>1.2620473531985577</v>
      </c>
      <c r="BL168" s="8">
        <f t="shared" si="135"/>
        <v>1.3516537544010716</v>
      </c>
      <c r="BM168" t="str">
        <f>"12"&amp;RIGHT(BB167,5)</f>
        <v>12_1986</v>
      </c>
      <c r="BN168">
        <f t="shared" si="134"/>
        <v>3</v>
      </c>
      <c r="BP168">
        <f t="shared" si="139"/>
        <v>2</v>
      </c>
      <c r="BQ168" s="8">
        <f t="shared" si="143"/>
        <v>0.438</v>
      </c>
      <c r="BR168">
        <f t="shared" si="140"/>
        <v>4</v>
      </c>
      <c r="BS168" s="8">
        <f t="shared" si="144"/>
        <v>0.9359999999999999</v>
      </c>
      <c r="BT168">
        <f t="shared" si="141"/>
        <v>4</v>
      </c>
      <c r="BU168" s="8">
        <f t="shared" si="145"/>
        <v>0.788</v>
      </c>
      <c r="BV168" s="8">
        <f t="shared" si="142"/>
        <v>1.3739999999999999</v>
      </c>
      <c r="BY168">
        <f t="shared" si="108"/>
        <v>1986</v>
      </c>
      <c r="BZ168">
        <f t="shared" si="118"/>
        <v>1987</v>
      </c>
      <c r="CA168">
        <f t="shared" si="119"/>
        <v>1</v>
      </c>
      <c r="CB168">
        <f t="shared" si="120"/>
        <v>12</v>
      </c>
      <c r="CC168">
        <f t="shared" si="121"/>
        <v>3</v>
      </c>
      <c r="CD168" t="str">
        <f t="shared" si="109"/>
        <v>12_1986</v>
      </c>
      <c r="CE168" t="str">
        <f t="shared" si="109"/>
        <v>3_1987</v>
      </c>
      <c r="CG168" s="3" t="str">
        <f t="shared" si="110"/>
        <v>1_1987</v>
      </c>
      <c r="CH168">
        <f t="shared" si="111"/>
        <v>0.02716134287067362</v>
      </c>
      <c r="CI168" s="2">
        <f t="shared" si="112"/>
        <v>-0.0019201695185917522</v>
      </c>
      <c r="CJ168" s="2">
        <v>1.0118721461187214</v>
      </c>
      <c r="CK168" s="2">
        <v>1.0284142988084326</v>
      </c>
      <c r="CL168" s="2">
        <f t="shared" si="100"/>
        <v>0.016542152689711154</v>
      </c>
      <c r="CM168">
        <f t="shared" si="98"/>
        <v>3</v>
      </c>
      <c r="CN168">
        <v>242.169998</v>
      </c>
      <c r="CO168">
        <v>293.630005</v>
      </c>
      <c r="CP168" s="8">
        <f t="shared" si="136"/>
        <v>1.212495385163277</v>
      </c>
      <c r="CQ168" s="8">
        <f t="shared" si="137"/>
        <v>1.2620473531985577</v>
      </c>
      <c r="CR168" s="8">
        <f t="shared" si="138"/>
        <v>1.3516537544010716</v>
      </c>
      <c r="CS168" s="2">
        <f t="shared" si="93"/>
        <v>0.03443230258085784</v>
      </c>
      <c r="CT168" s="2">
        <f t="shared" si="94"/>
        <v>0.03501552290179366</v>
      </c>
      <c r="CU168" s="8">
        <f t="shared" si="84"/>
        <v>0.7756943383896258</v>
      </c>
      <c r="CV168" s="8">
        <f t="shared" si="85"/>
        <v>0.341</v>
      </c>
      <c r="CW168">
        <f t="shared" si="86"/>
        <v>2</v>
      </c>
      <c r="CX168">
        <f t="shared" si="87"/>
        <v>0</v>
      </c>
      <c r="CY168" s="2">
        <f t="shared" si="88"/>
        <v>1.0548376651114753</v>
      </c>
      <c r="CZ168">
        <f t="shared" si="89"/>
        <v>0.562</v>
      </c>
      <c r="DA168">
        <f t="shared" si="90"/>
        <v>3</v>
      </c>
      <c r="DB168" s="3" t="str">
        <f t="shared" si="91"/>
        <v>1_1987</v>
      </c>
      <c r="DC168">
        <f t="shared" si="92"/>
        <v>0</v>
      </c>
    </row>
    <row r="169" spans="5:107" ht="18">
      <c r="E169" t="str">
        <f t="shared" si="101"/>
        <v>6_1980</v>
      </c>
      <c r="F169" s="3">
        <v>29373</v>
      </c>
      <c r="G169">
        <v>117.459999</v>
      </c>
      <c r="H169" s="4">
        <v>1</v>
      </c>
      <c r="I169">
        <f t="shared" si="122"/>
        <v>1</v>
      </c>
      <c r="J169">
        <f t="shared" si="123"/>
        <v>1.0862766463466327</v>
      </c>
      <c r="X169" s="3">
        <v>31868</v>
      </c>
      <c r="Y169">
        <v>8460.233</v>
      </c>
      <c r="Z169" s="2">
        <f t="shared" si="105"/>
        <v>0.03358824957365658</v>
      </c>
      <c r="AA169" s="2">
        <f t="shared" si="106"/>
        <v>0.043859365887290336</v>
      </c>
      <c r="AB169">
        <v>700.528</v>
      </c>
      <c r="AC169">
        <v>480.634</v>
      </c>
      <c r="AD169">
        <v>-146.977</v>
      </c>
      <c r="AE169">
        <f t="shared" si="102"/>
        <v>-219.894</v>
      </c>
      <c r="AF169">
        <f t="shared" si="103"/>
        <v>1181.162</v>
      </c>
      <c r="AG169" t="s">
        <v>92</v>
      </c>
      <c r="AH169" t="str">
        <f t="shared" si="104"/>
        <v>4_1987</v>
      </c>
      <c r="AI169" s="2">
        <f t="shared" si="113"/>
        <v>0.00642690670298296</v>
      </c>
      <c r="AJ169">
        <f t="shared" si="116"/>
        <v>1</v>
      </c>
      <c r="AK169">
        <f t="shared" si="117"/>
        <v>0</v>
      </c>
      <c r="AL169" s="6">
        <f t="shared" si="114"/>
        <v>31868</v>
      </c>
      <c r="AM169">
        <f t="shared" si="115"/>
        <v>1</v>
      </c>
      <c r="AN169" t="str">
        <f t="shared" si="107"/>
        <v>4_1987</v>
      </c>
      <c r="AO169">
        <v>0.699481270425338</v>
      </c>
      <c r="AP169">
        <v>3038.8</v>
      </c>
      <c r="AQ169">
        <v>57.257</v>
      </c>
      <c r="AR169">
        <v>112.7</v>
      </c>
      <c r="AS169" s="2">
        <f t="shared" si="96"/>
        <v>0.7646948424032676</v>
      </c>
      <c r="AT169" s="2">
        <f t="shared" si="96"/>
        <v>1.07181151241535</v>
      </c>
      <c r="AU169" s="2">
        <f t="shared" si="96"/>
        <v>1.0306548583360333</v>
      </c>
      <c r="AV169" s="2">
        <f t="shared" si="95"/>
        <v>1.0367985280588776</v>
      </c>
      <c r="AW169" s="2">
        <f t="shared" si="99"/>
        <v>0.0003235905969779518</v>
      </c>
      <c r="AX169" s="2">
        <f t="shared" si="99"/>
        <v>0.03346833389318937</v>
      </c>
      <c r="AY169" s="2">
        <f t="shared" si="99"/>
        <v>0.0018207361446400672</v>
      </c>
      <c r="AZ169" s="2">
        <f t="shared" si="97"/>
        <v>0.02314975644832251</v>
      </c>
      <c r="BB169" s="2" t="str">
        <f t="shared" si="124"/>
        <v>4_1987</v>
      </c>
      <c r="BC169" s="2">
        <f t="shared" si="125"/>
        <v>0.00642690670298296</v>
      </c>
      <c r="BD169" s="2">
        <f t="shared" si="126"/>
        <v>0.0018207361446400672</v>
      </c>
      <c r="BE169">
        <f t="shared" si="127"/>
        <v>-0.0034270761473242928</v>
      </c>
      <c r="BF169" s="2">
        <f t="shared" si="128"/>
        <v>-0.006206598578056166</v>
      </c>
      <c r="BG169">
        <f t="shared" si="129"/>
        <v>2</v>
      </c>
      <c r="BH169">
        <f t="shared" si="130"/>
        <v>2</v>
      </c>
      <c r="BI169">
        <f t="shared" si="131"/>
        <v>293.630005</v>
      </c>
      <c r="BJ169" s="8">
        <f t="shared" si="132"/>
        <v>1.0408677580480918</v>
      </c>
      <c r="BK169" s="8">
        <f t="shared" si="133"/>
        <v>1.114770225883421</v>
      </c>
      <c r="BL169" s="8">
        <f t="shared" si="135"/>
        <v>0.8414671450215042</v>
      </c>
      <c r="BM169" t="str">
        <f>"3"&amp;RIGHT(BB168,5)</f>
        <v>3_1987</v>
      </c>
      <c r="BN169">
        <f t="shared" si="134"/>
        <v>2</v>
      </c>
      <c r="BP169">
        <f t="shared" si="139"/>
        <v>4</v>
      </c>
      <c r="BQ169" s="8">
        <f t="shared" si="143"/>
        <v>0.763</v>
      </c>
      <c r="BR169">
        <f t="shared" si="140"/>
        <v>1</v>
      </c>
      <c r="BS169" s="8">
        <f t="shared" si="144"/>
        <v>0.22199999999999998</v>
      </c>
      <c r="BT169">
        <f t="shared" si="141"/>
        <v>2</v>
      </c>
      <c r="BU169" s="8">
        <f t="shared" si="145"/>
        <v>0.477</v>
      </c>
      <c r="BV169" s="8">
        <f t="shared" si="142"/>
        <v>0.985</v>
      </c>
      <c r="BY169">
        <f t="shared" si="108"/>
        <v>1987</v>
      </c>
      <c r="BZ169">
        <f t="shared" si="118"/>
        <v>1987</v>
      </c>
      <c r="CA169">
        <f t="shared" si="119"/>
        <v>4</v>
      </c>
      <c r="CB169">
        <f t="shared" si="120"/>
        <v>3</v>
      </c>
      <c r="CC169">
        <f t="shared" si="121"/>
        <v>6</v>
      </c>
      <c r="CD169" t="str">
        <f t="shared" si="109"/>
        <v>3_1987</v>
      </c>
      <c r="CE169" t="str">
        <f t="shared" si="109"/>
        <v>6_1987</v>
      </c>
      <c r="CG169" s="3" t="str">
        <f t="shared" si="110"/>
        <v>4_1987</v>
      </c>
      <c r="CH169">
        <f t="shared" si="111"/>
        <v>0.03358824957365658</v>
      </c>
      <c r="CI169" s="2">
        <f t="shared" si="112"/>
        <v>0.00642690670298296</v>
      </c>
      <c r="CJ169" s="2">
        <v>1.0284142988084326</v>
      </c>
      <c r="CK169" s="2">
        <v>1.0374771480804388</v>
      </c>
      <c r="CL169" s="2">
        <f t="shared" si="100"/>
        <v>0.00906284927200618</v>
      </c>
      <c r="CM169">
        <f t="shared" si="98"/>
        <v>2</v>
      </c>
      <c r="CN169">
        <v>293.630005</v>
      </c>
      <c r="CO169">
        <v>305.630005</v>
      </c>
      <c r="CP169" s="8">
        <f t="shared" si="136"/>
        <v>1.0408677580480918</v>
      </c>
      <c r="CQ169" s="8">
        <f t="shared" si="137"/>
        <v>1.114770225883421</v>
      </c>
      <c r="CR169" s="8">
        <f t="shared" si="138"/>
        <v>0.8414671450215042</v>
      </c>
      <c r="CS169" s="2">
        <f t="shared" si="93"/>
        <v>0.033792814528020645</v>
      </c>
      <c r="CT169" s="2">
        <f t="shared" si="94"/>
        <v>0.0355599795222199</v>
      </c>
      <c r="CU169" s="8">
        <f t="shared" si="84"/>
        <v>0.9445519942627845</v>
      </c>
      <c r="CV169" s="8">
        <f t="shared" si="85"/>
        <v>0.466</v>
      </c>
      <c r="CW169">
        <f t="shared" si="86"/>
        <v>2</v>
      </c>
      <c r="CX169">
        <f t="shared" si="87"/>
        <v>0</v>
      </c>
      <c r="CY169" s="2">
        <f t="shared" si="88"/>
        <v>0.8192657366698689</v>
      </c>
      <c r="CZ169">
        <f t="shared" si="89"/>
        <v>0.258</v>
      </c>
      <c r="DA169">
        <f t="shared" si="90"/>
        <v>2</v>
      </c>
      <c r="DB169" s="3" t="str">
        <f t="shared" si="91"/>
        <v>4_1987</v>
      </c>
      <c r="DC169">
        <f t="shared" si="92"/>
        <v>1</v>
      </c>
    </row>
    <row r="170" spans="5:107" ht="18">
      <c r="E170" t="str">
        <f t="shared" si="101"/>
        <v>7_1980</v>
      </c>
      <c r="F170" s="3">
        <v>29403</v>
      </c>
      <c r="G170">
        <v>121.669998</v>
      </c>
      <c r="H170" s="4">
        <v>1</v>
      </c>
      <c r="I170">
        <f t="shared" si="122"/>
        <v>1</v>
      </c>
      <c r="J170">
        <f t="shared" si="123"/>
        <v>1.1101783658013598</v>
      </c>
      <c r="X170" s="3">
        <v>31959</v>
      </c>
      <c r="Y170">
        <v>8533.635</v>
      </c>
      <c r="Z170" s="2">
        <f t="shared" si="105"/>
        <v>0.03267277285467096</v>
      </c>
      <c r="AA170" s="2">
        <f t="shared" si="106"/>
        <v>0.03515874998137081</v>
      </c>
      <c r="AB170">
        <v>714.183</v>
      </c>
      <c r="AC170">
        <v>501.498</v>
      </c>
      <c r="AD170">
        <v>-145.464</v>
      </c>
      <c r="AE170">
        <f t="shared" si="102"/>
        <v>-212.685</v>
      </c>
      <c r="AF170">
        <f t="shared" si="103"/>
        <v>1215.681</v>
      </c>
      <c r="AG170" t="s">
        <v>92</v>
      </c>
      <c r="AH170" t="str">
        <f t="shared" si="104"/>
        <v>7_1987</v>
      </c>
      <c r="AI170" s="2">
        <f t="shared" si="113"/>
        <v>-0.0009154767189856194</v>
      </c>
      <c r="AJ170">
        <f t="shared" si="116"/>
        <v>0</v>
      </c>
      <c r="AK170">
        <f t="shared" si="117"/>
        <v>-1</v>
      </c>
      <c r="AL170" s="6">
        <f t="shared" si="114"/>
        <v>31959</v>
      </c>
      <c r="AM170">
        <f t="shared" si="115"/>
        <v>-1</v>
      </c>
      <c r="AN170" t="str">
        <f t="shared" si="107"/>
        <v>7_1987</v>
      </c>
      <c r="AO170">
        <v>0.7504438463509367</v>
      </c>
      <c r="AP170">
        <v>3094.7</v>
      </c>
      <c r="AQ170">
        <v>57.724</v>
      </c>
      <c r="AR170">
        <v>113.8</v>
      </c>
      <c r="AS170" s="2">
        <f t="shared" si="96"/>
        <v>0.9139182330516</v>
      </c>
      <c r="AT170" s="2">
        <f t="shared" si="96"/>
        <v>1.0741010689990282</v>
      </c>
      <c r="AU170" s="2">
        <f t="shared" si="96"/>
        <v>1.032315753706386</v>
      </c>
      <c r="AV170" s="2">
        <f t="shared" si="95"/>
        <v>1.039269406392694</v>
      </c>
      <c r="AW170" s="2">
        <f t="shared" si="99"/>
        <v>0.14922339064833245</v>
      </c>
      <c r="AX170" s="2">
        <f t="shared" si="99"/>
        <v>0.0022895565836782428</v>
      </c>
      <c r="AY170" s="2">
        <f t="shared" si="99"/>
        <v>0.001660895370352744</v>
      </c>
      <c r="AZ170" s="2">
        <f t="shared" si="97"/>
        <v>0.0024708783338163176</v>
      </c>
      <c r="BB170" s="2" t="str">
        <f t="shared" si="124"/>
        <v>7_1987</v>
      </c>
      <c r="BC170" s="2">
        <f t="shared" si="125"/>
        <v>-0.0009154767189856194</v>
      </c>
      <c r="BD170" s="2">
        <f t="shared" si="126"/>
        <v>0.001660895370352744</v>
      </c>
      <c r="BE170">
        <f t="shared" si="127"/>
        <v>0.0014804633097607045</v>
      </c>
      <c r="BF170" s="2">
        <f t="shared" si="128"/>
        <v>-0.0012893036883903086</v>
      </c>
      <c r="BG170">
        <f t="shared" si="129"/>
        <v>3</v>
      </c>
      <c r="BH170">
        <f t="shared" si="130"/>
        <v>3</v>
      </c>
      <c r="BI170">
        <f t="shared" si="131"/>
        <v>305.630005</v>
      </c>
      <c r="BJ170" s="8">
        <f t="shared" si="132"/>
        <v>1.0710008233648396</v>
      </c>
      <c r="BK170" s="8">
        <f t="shared" si="133"/>
        <v>0.8084284852856644</v>
      </c>
      <c r="BL170" s="8">
        <f t="shared" si="135"/>
        <v>0.8470700218062688</v>
      </c>
      <c r="BM170" t="str">
        <f>"6"&amp;RIGHT(BB169,5)</f>
        <v>6_1987</v>
      </c>
      <c r="BN170">
        <f t="shared" si="134"/>
        <v>3</v>
      </c>
      <c r="BP170">
        <f t="shared" si="139"/>
        <v>2</v>
      </c>
      <c r="BQ170" s="8">
        <f t="shared" si="143"/>
        <v>0.497</v>
      </c>
      <c r="BR170">
        <f t="shared" si="140"/>
        <v>1</v>
      </c>
      <c r="BS170" s="8">
        <f t="shared" si="144"/>
        <v>0.242</v>
      </c>
      <c r="BT170">
        <f t="shared" si="141"/>
        <v>2</v>
      </c>
      <c r="BU170" s="8">
        <f t="shared" si="145"/>
        <v>0.28</v>
      </c>
      <c r="BV170" s="8">
        <f t="shared" si="142"/>
        <v>0.739</v>
      </c>
      <c r="BY170">
        <f t="shared" si="108"/>
        <v>1987</v>
      </c>
      <c r="BZ170">
        <f t="shared" si="118"/>
        <v>1987</v>
      </c>
      <c r="CA170">
        <f t="shared" si="119"/>
        <v>7</v>
      </c>
      <c r="CB170">
        <f t="shared" si="120"/>
        <v>6</v>
      </c>
      <c r="CC170">
        <f t="shared" si="121"/>
        <v>9</v>
      </c>
      <c r="CD170" t="str">
        <f t="shared" si="109"/>
        <v>6_1987</v>
      </c>
      <c r="CE170" t="str">
        <f t="shared" si="109"/>
        <v>9_1987</v>
      </c>
      <c r="CG170" s="3" t="str">
        <f t="shared" si="110"/>
        <v>7_1987</v>
      </c>
      <c r="CH170">
        <f t="shared" si="111"/>
        <v>0.03267277285467096</v>
      </c>
      <c r="CI170" s="2">
        <f t="shared" si="112"/>
        <v>-0.0009154767189856194</v>
      </c>
      <c r="CJ170" s="2">
        <v>1.0374771480804388</v>
      </c>
      <c r="CK170" s="2">
        <v>1.0427272727272727</v>
      </c>
      <c r="CL170" s="2">
        <f t="shared" si="100"/>
        <v>0.005250124646833942</v>
      </c>
      <c r="CM170">
        <f t="shared" si="98"/>
        <v>3</v>
      </c>
      <c r="CN170">
        <v>305.630005</v>
      </c>
      <c r="CO170">
        <v>327.329987</v>
      </c>
      <c r="CP170" s="8">
        <f t="shared" si="136"/>
        <v>1.0710008233648396</v>
      </c>
      <c r="CQ170" s="8">
        <f t="shared" si="137"/>
        <v>0.8084284852856644</v>
      </c>
      <c r="CR170" s="8">
        <f t="shared" si="138"/>
        <v>0.8470700218062688</v>
      </c>
      <c r="CS170" s="2">
        <f t="shared" si="93"/>
        <v>0.03340841602072409</v>
      </c>
      <c r="CT170" s="2">
        <f t="shared" si="94"/>
        <v>0.035706664599268745</v>
      </c>
      <c r="CU170" s="8">
        <f t="shared" si="84"/>
        <v>0.9150328999180753</v>
      </c>
      <c r="CV170" s="8">
        <f t="shared" si="85"/>
        <v>0.445</v>
      </c>
      <c r="CW170">
        <f t="shared" si="86"/>
        <v>2</v>
      </c>
      <c r="CX170">
        <f t="shared" si="87"/>
        <v>0</v>
      </c>
      <c r="CY170" s="2">
        <f t="shared" si="88"/>
        <v>1.0256388192305246</v>
      </c>
      <c r="CZ170">
        <f t="shared" si="89"/>
        <v>0.516</v>
      </c>
      <c r="DA170">
        <f t="shared" si="90"/>
        <v>3</v>
      </c>
      <c r="DB170" s="3" t="str">
        <f t="shared" si="91"/>
        <v>7_1987</v>
      </c>
      <c r="DC170">
        <f t="shared" si="92"/>
        <v>0</v>
      </c>
    </row>
    <row r="171" spans="5:107" ht="18">
      <c r="E171" t="str">
        <f t="shared" si="101"/>
        <v>8_1980</v>
      </c>
      <c r="F171" s="3">
        <v>29434</v>
      </c>
      <c r="G171">
        <v>125.419998</v>
      </c>
      <c r="H171" s="4">
        <v>0</v>
      </c>
      <c r="I171">
        <f t="shared" si="122"/>
        <v>1</v>
      </c>
      <c r="J171">
        <f t="shared" si="123"/>
        <v>1.1284611917133411</v>
      </c>
      <c r="X171" s="3">
        <v>32051</v>
      </c>
      <c r="Y171">
        <v>8680.162</v>
      </c>
      <c r="Z171" s="2">
        <f t="shared" si="105"/>
        <v>0.04479297777412938</v>
      </c>
      <c r="AA171" s="2">
        <f t="shared" si="106"/>
        <v>0.07047140122778495</v>
      </c>
      <c r="AB171">
        <v>730.605</v>
      </c>
      <c r="AC171">
        <v>520.207</v>
      </c>
      <c r="AD171">
        <v>-145.405</v>
      </c>
      <c r="AE171">
        <f t="shared" si="102"/>
        <v>-210.39800000000002</v>
      </c>
      <c r="AF171">
        <f t="shared" si="103"/>
        <v>1250.812</v>
      </c>
      <c r="AG171" t="s">
        <v>92</v>
      </c>
      <c r="AH171" t="str">
        <f t="shared" si="104"/>
        <v>10_1987</v>
      </c>
      <c r="AI171" s="2">
        <f t="shared" si="113"/>
        <v>0.012120204919458422</v>
      </c>
      <c r="AJ171">
        <f t="shared" si="116"/>
        <v>1</v>
      </c>
      <c r="AK171">
        <f t="shared" si="117"/>
        <v>0</v>
      </c>
      <c r="AL171" s="6">
        <f t="shared" si="114"/>
        <v>32051</v>
      </c>
      <c r="AM171">
        <f t="shared" si="115"/>
        <v>1</v>
      </c>
      <c r="AN171" t="str">
        <f t="shared" si="107"/>
        <v>10_1987</v>
      </c>
      <c r="AO171">
        <v>0.7742060042080995</v>
      </c>
      <c r="AP171">
        <v>3134.5</v>
      </c>
      <c r="AQ171">
        <v>58.396</v>
      </c>
      <c r="AR171">
        <v>115</v>
      </c>
      <c r="AS171" s="2">
        <f t="shared" si="96"/>
        <v>0.9916248039574947</v>
      </c>
      <c r="AT171" s="2">
        <f t="shared" si="96"/>
        <v>1.0687374271199155</v>
      </c>
      <c r="AU171" s="2">
        <f t="shared" si="96"/>
        <v>1.0352615810094492</v>
      </c>
      <c r="AV171" s="2">
        <f t="shared" si="95"/>
        <v>1.043557168784029</v>
      </c>
      <c r="AW171" s="2">
        <f t="shared" si="99"/>
        <v>0.07770657090589472</v>
      </c>
      <c r="AX171" s="2">
        <f t="shared" si="99"/>
        <v>-0.005363641879112757</v>
      </c>
      <c r="AY171" s="2">
        <f t="shared" si="99"/>
        <v>0.002945827303063142</v>
      </c>
      <c r="AZ171" s="2">
        <f t="shared" si="97"/>
        <v>0.004287762391335104</v>
      </c>
      <c r="BB171" s="2" t="str">
        <f t="shared" si="124"/>
        <v>10_1987</v>
      </c>
      <c r="BC171" s="2">
        <f t="shared" si="125"/>
        <v>0.012120204919458422</v>
      </c>
      <c r="BD171" s="2">
        <f t="shared" si="126"/>
        <v>0.002945827303063142</v>
      </c>
      <c r="BE171">
        <f t="shared" si="127"/>
        <v>0.01571146538486401</v>
      </c>
      <c r="BF171" s="2">
        <f t="shared" si="128"/>
        <v>0.0014847318048454294</v>
      </c>
      <c r="BG171">
        <f t="shared" si="129"/>
        <v>2</v>
      </c>
      <c r="BH171">
        <f t="shared" si="130"/>
        <v>2</v>
      </c>
      <c r="BI171">
        <f t="shared" si="131"/>
        <v>327.329987</v>
      </c>
      <c r="BJ171" s="8">
        <f t="shared" si="132"/>
        <v>0.7548346067053123</v>
      </c>
      <c r="BK171" s="8">
        <f t="shared" si="133"/>
        <v>0.7909144450001154</v>
      </c>
      <c r="BL171" s="8">
        <f t="shared" si="135"/>
        <v>0.8355482566893573</v>
      </c>
      <c r="BM171" t="str">
        <f>"9"&amp;RIGHT(BB170,5)</f>
        <v>9_1987</v>
      </c>
      <c r="BN171">
        <f t="shared" si="134"/>
        <v>2</v>
      </c>
      <c r="BP171">
        <f t="shared" si="139"/>
        <v>4</v>
      </c>
      <c r="BQ171" s="8">
        <f t="shared" si="143"/>
        <v>0.866</v>
      </c>
      <c r="BR171">
        <f t="shared" si="140"/>
        <v>1</v>
      </c>
      <c r="BS171" s="8">
        <f t="shared" si="144"/>
        <v>0.14800000000000002</v>
      </c>
      <c r="BT171">
        <f t="shared" si="141"/>
        <v>3</v>
      </c>
      <c r="BU171" s="8">
        <f t="shared" si="145"/>
        <v>0.527</v>
      </c>
      <c r="BV171" s="8">
        <f t="shared" si="142"/>
        <v>1.014</v>
      </c>
      <c r="BY171">
        <f t="shared" si="108"/>
        <v>1987</v>
      </c>
      <c r="BZ171">
        <f t="shared" si="118"/>
        <v>1987</v>
      </c>
      <c r="CA171">
        <f t="shared" si="119"/>
        <v>10</v>
      </c>
      <c r="CB171">
        <f t="shared" si="120"/>
        <v>9</v>
      </c>
      <c r="CC171">
        <f t="shared" si="121"/>
        <v>12</v>
      </c>
      <c r="CD171" t="str">
        <f t="shared" si="109"/>
        <v>9_1987</v>
      </c>
      <c r="CE171" t="str">
        <f t="shared" si="109"/>
        <v>12_1987</v>
      </c>
      <c r="CG171" s="3" t="str">
        <f t="shared" si="110"/>
        <v>10_1987</v>
      </c>
      <c r="CH171">
        <f t="shared" si="111"/>
        <v>0.04479297777412938</v>
      </c>
      <c r="CI171" s="2">
        <f t="shared" si="112"/>
        <v>0.012120204919458422</v>
      </c>
      <c r="CJ171" s="2">
        <v>1.0427272727272727</v>
      </c>
      <c r="CK171" s="2">
        <v>1.0433212996389891</v>
      </c>
      <c r="CL171" s="2">
        <f t="shared" si="100"/>
        <v>0.0005940269117163943</v>
      </c>
      <c r="CM171">
        <f t="shared" si="98"/>
        <v>2</v>
      </c>
      <c r="CN171">
        <v>327.329987</v>
      </c>
      <c r="CO171">
        <v>247.080002</v>
      </c>
      <c r="CP171" s="8">
        <f t="shared" si="136"/>
        <v>0.7548346067053123</v>
      </c>
      <c r="CQ171" s="8">
        <f t="shared" si="137"/>
        <v>0.7909144450001154</v>
      </c>
      <c r="CR171" s="8">
        <f t="shared" si="138"/>
        <v>0.8355482566893573</v>
      </c>
      <c r="CS171" s="2">
        <f t="shared" si="93"/>
        <v>0.03344579900617013</v>
      </c>
      <c r="CT171" s="2">
        <f t="shared" si="94"/>
        <v>0.036253569741111935</v>
      </c>
      <c r="CU171" s="8">
        <f t="shared" si="84"/>
        <v>1.2355466811681628</v>
      </c>
      <c r="CV171" s="8">
        <f t="shared" si="85"/>
        <v>0.675</v>
      </c>
      <c r="CW171">
        <f t="shared" si="86"/>
        <v>3</v>
      </c>
      <c r="CX171">
        <f t="shared" si="87"/>
        <v>1</v>
      </c>
      <c r="CY171" s="2">
        <f t="shared" si="88"/>
        <v>0.6656824415910144</v>
      </c>
      <c r="CZ171">
        <f t="shared" si="89"/>
        <v>0.166</v>
      </c>
      <c r="DA171">
        <f t="shared" si="90"/>
        <v>1</v>
      </c>
      <c r="DB171" s="3" t="str">
        <f t="shared" si="91"/>
        <v>10_1987</v>
      </c>
      <c r="DC171">
        <f t="shared" si="92"/>
        <v>1</v>
      </c>
    </row>
    <row r="172" spans="5:107" ht="18">
      <c r="E172" t="str">
        <f t="shared" si="101"/>
        <v>9_1980</v>
      </c>
      <c r="F172" s="3">
        <v>29465</v>
      </c>
      <c r="G172">
        <v>128.089996</v>
      </c>
      <c r="H172" s="4">
        <v>0</v>
      </c>
      <c r="I172">
        <f t="shared" si="122"/>
        <v>1</v>
      </c>
      <c r="J172">
        <f t="shared" si="123"/>
        <v>1.1372046745591688</v>
      </c>
      <c r="X172" s="3">
        <v>32143</v>
      </c>
      <c r="Y172">
        <v>8725.006</v>
      </c>
      <c r="Z172" s="2">
        <f t="shared" si="105"/>
        <v>0.04242281596142372</v>
      </c>
      <c r="AA172" s="2">
        <f t="shared" si="106"/>
        <v>0.020825746014053514</v>
      </c>
      <c r="AB172">
        <v>727.165</v>
      </c>
      <c r="AC172">
        <v>549.095</v>
      </c>
      <c r="AD172">
        <v>-123.987</v>
      </c>
      <c r="AE172">
        <f t="shared" si="102"/>
        <v>-178.06999999999994</v>
      </c>
      <c r="AF172">
        <f t="shared" si="103"/>
        <v>1276.26</v>
      </c>
      <c r="AG172" t="s">
        <v>92</v>
      </c>
      <c r="AH172" t="str">
        <f t="shared" si="104"/>
        <v>1_1988</v>
      </c>
      <c r="AI172" s="2">
        <f t="shared" si="113"/>
        <v>-0.0023701618127056623</v>
      </c>
      <c r="AJ172">
        <f t="shared" si="116"/>
        <v>0</v>
      </c>
      <c r="AK172">
        <f t="shared" si="117"/>
        <v>-1</v>
      </c>
      <c r="AL172" s="6">
        <f t="shared" si="114"/>
        <v>32143</v>
      </c>
      <c r="AM172">
        <f t="shared" si="115"/>
        <v>-1</v>
      </c>
      <c r="AN172" t="str">
        <f t="shared" si="107"/>
        <v>1_1988</v>
      </c>
      <c r="AO172">
        <v>0.7456371053426375</v>
      </c>
      <c r="AP172">
        <v>3213.7</v>
      </c>
      <c r="AQ172">
        <v>58.919</v>
      </c>
      <c r="AR172">
        <v>116</v>
      </c>
      <c r="AS172" s="2">
        <f t="shared" si="96"/>
        <v>1.0174136900841693</v>
      </c>
      <c r="AT172" s="2">
        <f t="shared" si="96"/>
        <v>1.0947709078521546</v>
      </c>
      <c r="AU172" s="2">
        <f t="shared" si="96"/>
        <v>1.0385313662242435</v>
      </c>
      <c r="AV172" s="2">
        <f t="shared" si="95"/>
        <v>1.0412926391382404</v>
      </c>
      <c r="AW172" s="2">
        <f t="shared" si="99"/>
        <v>0.025788886126674515</v>
      </c>
      <c r="AX172" s="2">
        <f t="shared" si="99"/>
        <v>0.0260334807322391</v>
      </c>
      <c r="AY172" s="2">
        <f t="shared" si="99"/>
        <v>0.003269785214794263</v>
      </c>
      <c r="AZ172" s="2">
        <f t="shared" si="97"/>
        <v>-0.0022645296457886044</v>
      </c>
      <c r="BB172" s="2" t="str">
        <f t="shared" si="124"/>
        <v>1_1988</v>
      </c>
      <c r="BC172" s="2">
        <f t="shared" si="125"/>
        <v>-0.0023701618127056623</v>
      </c>
      <c r="BD172" s="2">
        <f t="shared" si="126"/>
        <v>0.003269785214794263</v>
      </c>
      <c r="BE172">
        <f t="shared" si="127"/>
        <v>0.0152614730907501</v>
      </c>
      <c r="BF172" s="2">
        <f t="shared" si="128"/>
        <v>0.009697244032850216</v>
      </c>
      <c r="BG172">
        <f t="shared" si="129"/>
        <v>3</v>
      </c>
      <c r="BH172">
        <f t="shared" si="130"/>
        <v>4</v>
      </c>
      <c r="BI172">
        <f t="shared" si="131"/>
        <v>247.080002</v>
      </c>
      <c r="BJ172" s="8">
        <f t="shared" si="132"/>
        <v>1.0477983361842453</v>
      </c>
      <c r="BK172" s="8">
        <f t="shared" si="133"/>
        <v>1.1069289209411615</v>
      </c>
      <c r="BL172" s="8">
        <f t="shared" si="135"/>
        <v>1.1024365096127853</v>
      </c>
      <c r="BM172" t="str">
        <f>"12"&amp;RIGHT(BB171,5)</f>
        <v>12_1987</v>
      </c>
      <c r="BN172">
        <f t="shared" si="134"/>
        <v>4</v>
      </c>
      <c r="BP172">
        <f t="shared" si="139"/>
        <v>2</v>
      </c>
      <c r="BQ172" s="8">
        <f t="shared" si="143"/>
        <v>0.413</v>
      </c>
      <c r="BR172">
        <f t="shared" si="140"/>
        <v>1</v>
      </c>
      <c r="BS172" s="8">
        <f t="shared" si="144"/>
        <v>0.119</v>
      </c>
      <c r="BT172">
        <f t="shared" si="141"/>
        <v>1</v>
      </c>
      <c r="BU172" s="8">
        <f t="shared" si="145"/>
        <v>0.123</v>
      </c>
      <c r="BV172" s="8">
        <f t="shared" si="142"/>
        <v>0.532</v>
      </c>
      <c r="BY172">
        <f t="shared" si="108"/>
        <v>1987</v>
      </c>
      <c r="BZ172">
        <f t="shared" si="118"/>
        <v>1988</v>
      </c>
      <c r="CA172">
        <f t="shared" si="119"/>
        <v>1</v>
      </c>
      <c r="CB172">
        <f t="shared" si="120"/>
        <v>12</v>
      </c>
      <c r="CC172">
        <f t="shared" si="121"/>
        <v>3</v>
      </c>
      <c r="CD172" t="str">
        <f t="shared" si="109"/>
        <v>12_1987</v>
      </c>
      <c r="CE172" t="str">
        <f t="shared" si="109"/>
        <v>3_1988</v>
      </c>
      <c r="CG172" s="3" t="str">
        <f t="shared" si="110"/>
        <v>1_1988</v>
      </c>
      <c r="CH172">
        <f t="shared" si="111"/>
        <v>0.04242281596142372</v>
      </c>
      <c r="CI172" s="2">
        <f t="shared" si="112"/>
        <v>-0.0023701618127056623</v>
      </c>
      <c r="CJ172" s="2">
        <v>1.0433212996389891</v>
      </c>
      <c r="CK172" s="2">
        <v>1.0383244206773619</v>
      </c>
      <c r="CL172" s="2">
        <f t="shared" si="100"/>
        <v>-0.00499687896162726</v>
      </c>
      <c r="CM172">
        <f t="shared" si="98"/>
        <v>4</v>
      </c>
      <c r="CN172">
        <v>247.080002</v>
      </c>
      <c r="CO172">
        <v>258.890015</v>
      </c>
      <c r="CP172" s="8">
        <f t="shared" si="136"/>
        <v>1.0477983361842453</v>
      </c>
      <c r="CQ172" s="8">
        <f t="shared" si="137"/>
        <v>1.1069289209411615</v>
      </c>
      <c r="CR172" s="8">
        <f t="shared" si="138"/>
        <v>1.1024365096127853</v>
      </c>
      <c r="CS172" s="2">
        <f t="shared" si="93"/>
        <v>0.03367677699706612</v>
      </c>
      <c r="CT172" s="2">
        <f t="shared" si="94"/>
        <v>0.03479331996240931</v>
      </c>
      <c r="CU172" s="8">
        <f t="shared" si="84"/>
        <v>1.2192804827839745</v>
      </c>
      <c r="CV172" s="8">
        <f t="shared" si="85"/>
        <v>0.654</v>
      </c>
      <c r="CW172">
        <f t="shared" si="86"/>
        <v>3</v>
      </c>
      <c r="CX172">
        <f t="shared" si="87"/>
        <v>1</v>
      </c>
      <c r="CY172" s="2">
        <f t="shared" si="88"/>
        <v>1.068121174273291</v>
      </c>
      <c r="CZ172">
        <f t="shared" si="89"/>
        <v>0.583</v>
      </c>
      <c r="DA172">
        <f t="shared" si="90"/>
        <v>3</v>
      </c>
      <c r="DB172" s="3" t="str">
        <f t="shared" si="91"/>
        <v>1_1988</v>
      </c>
      <c r="DC172">
        <f t="shared" si="92"/>
        <v>1</v>
      </c>
    </row>
    <row r="173" spans="5:107" ht="18">
      <c r="E173" t="str">
        <f t="shared" si="101"/>
        <v>10_1980</v>
      </c>
      <c r="F173" s="3">
        <v>29495</v>
      </c>
      <c r="G173">
        <v>128.910004</v>
      </c>
      <c r="H173" s="4">
        <v>0</v>
      </c>
      <c r="I173">
        <f t="shared" si="122"/>
        <v>1</v>
      </c>
      <c r="J173">
        <f t="shared" si="123"/>
        <v>1.1226079274256944</v>
      </c>
      <c r="X173" s="3">
        <v>32234</v>
      </c>
      <c r="Y173">
        <v>8839.641</v>
      </c>
      <c r="Z173" s="2">
        <f t="shared" si="105"/>
        <v>0.044846046202273504</v>
      </c>
      <c r="AA173" s="2">
        <f t="shared" si="106"/>
        <v>0.053599542046997684</v>
      </c>
      <c r="AB173">
        <v>718.789</v>
      </c>
      <c r="AC173">
        <v>564.482</v>
      </c>
      <c r="AD173">
        <v>-106.627</v>
      </c>
      <c r="AE173">
        <f t="shared" si="102"/>
        <v>-154.30700000000002</v>
      </c>
      <c r="AF173">
        <f t="shared" si="103"/>
        <v>1283.271</v>
      </c>
      <c r="AG173" t="s">
        <v>92</v>
      </c>
      <c r="AH173" t="str">
        <f t="shared" si="104"/>
        <v>4_1988</v>
      </c>
      <c r="AI173" s="2">
        <f t="shared" si="113"/>
        <v>0.002423230240849783</v>
      </c>
      <c r="AJ173">
        <f t="shared" si="116"/>
        <v>1</v>
      </c>
      <c r="AK173">
        <f t="shared" si="117"/>
        <v>0</v>
      </c>
      <c r="AL173" s="6">
        <f t="shared" si="114"/>
        <v>32234</v>
      </c>
      <c r="AM173">
        <f t="shared" si="115"/>
        <v>1</v>
      </c>
      <c r="AN173" t="str">
        <f t="shared" si="107"/>
        <v>4_1988</v>
      </c>
      <c r="AO173">
        <v>0.7841057537224989</v>
      </c>
      <c r="AP173">
        <v>3263</v>
      </c>
      <c r="AQ173">
        <v>59.581</v>
      </c>
      <c r="AR173">
        <v>117.2</v>
      </c>
      <c r="AS173" s="2">
        <f t="shared" si="96"/>
        <v>1.1209817716001211</v>
      </c>
      <c r="AT173" s="2">
        <f t="shared" si="96"/>
        <v>1.0737791233381597</v>
      </c>
      <c r="AU173" s="2">
        <f t="shared" si="96"/>
        <v>1.040588923625059</v>
      </c>
      <c r="AV173" s="2">
        <f t="shared" si="95"/>
        <v>1.0399290150842946</v>
      </c>
      <c r="AW173" s="2">
        <f t="shared" si="99"/>
        <v>0.10356808151595187</v>
      </c>
      <c r="AX173" s="2">
        <f t="shared" si="99"/>
        <v>-0.02099178451399486</v>
      </c>
      <c r="AY173" s="2">
        <f t="shared" si="99"/>
        <v>0.0020575574008154796</v>
      </c>
      <c r="AZ173" s="2">
        <f t="shared" si="97"/>
        <v>-0.0013636240539458555</v>
      </c>
      <c r="BB173" s="2" t="str">
        <f t="shared" si="124"/>
        <v>4_1988</v>
      </c>
      <c r="BC173" s="2">
        <f t="shared" si="125"/>
        <v>0.002423230240849783</v>
      </c>
      <c r="BD173" s="2">
        <f t="shared" si="126"/>
        <v>0.0020575574008154796</v>
      </c>
      <c r="BE173">
        <f t="shared" si="127"/>
        <v>0.011257796628616923</v>
      </c>
      <c r="BF173" s="2">
        <f t="shared" si="128"/>
        <v>0.009934065289025629</v>
      </c>
      <c r="BG173">
        <f t="shared" si="129"/>
        <v>2</v>
      </c>
      <c r="BH173">
        <f t="shared" si="130"/>
        <v>2</v>
      </c>
      <c r="BI173">
        <f t="shared" si="131"/>
        <v>258.890015</v>
      </c>
      <c r="BJ173" s="8">
        <f t="shared" si="132"/>
        <v>1.0564331729827432</v>
      </c>
      <c r="BK173" s="8">
        <f t="shared" si="133"/>
        <v>1.052145695924194</v>
      </c>
      <c r="BL173" s="8">
        <f t="shared" si="135"/>
        <v>1.0815790249770738</v>
      </c>
      <c r="BM173" t="str">
        <f>"3"&amp;RIGHT(BB172,5)</f>
        <v>3_1988</v>
      </c>
      <c r="BN173">
        <f t="shared" si="134"/>
        <v>2</v>
      </c>
      <c r="BP173">
        <f t="shared" si="139"/>
        <v>3</v>
      </c>
      <c r="BQ173" s="8">
        <f t="shared" si="143"/>
        <v>0.635</v>
      </c>
      <c r="BR173">
        <f t="shared" si="140"/>
        <v>1</v>
      </c>
      <c r="BS173" s="8">
        <f t="shared" si="144"/>
        <v>0.20199999999999996</v>
      </c>
      <c r="BT173">
        <f t="shared" si="141"/>
        <v>2</v>
      </c>
      <c r="BU173" s="8">
        <f t="shared" si="145"/>
        <v>0.374</v>
      </c>
      <c r="BV173" s="8">
        <f t="shared" si="142"/>
        <v>0.837</v>
      </c>
      <c r="BY173">
        <f t="shared" si="108"/>
        <v>1988</v>
      </c>
      <c r="BZ173">
        <f t="shared" si="118"/>
        <v>1988</v>
      </c>
      <c r="CA173">
        <f t="shared" si="119"/>
        <v>4</v>
      </c>
      <c r="CB173">
        <f t="shared" si="120"/>
        <v>3</v>
      </c>
      <c r="CC173">
        <f t="shared" si="121"/>
        <v>6</v>
      </c>
      <c r="CD173" t="str">
        <f t="shared" si="109"/>
        <v>3_1988</v>
      </c>
      <c r="CE173" t="str">
        <f t="shared" si="109"/>
        <v>6_1988</v>
      </c>
      <c r="CG173" s="3" t="str">
        <f t="shared" si="110"/>
        <v>4_1988</v>
      </c>
      <c r="CH173">
        <f t="shared" si="111"/>
        <v>0.044846046202273504</v>
      </c>
      <c r="CI173" s="2">
        <f t="shared" si="112"/>
        <v>0.002423230240849783</v>
      </c>
      <c r="CJ173" s="2">
        <v>1.0383244206773619</v>
      </c>
      <c r="CK173" s="2">
        <v>1.039647577092511</v>
      </c>
      <c r="CL173" s="2">
        <f t="shared" si="100"/>
        <v>0.0013231564151492403</v>
      </c>
      <c r="CM173">
        <f t="shared" si="98"/>
        <v>2</v>
      </c>
      <c r="CN173">
        <v>258.890015</v>
      </c>
      <c r="CO173">
        <v>273.5</v>
      </c>
      <c r="CP173" s="8">
        <f t="shared" si="136"/>
        <v>1.0564331729827432</v>
      </c>
      <c r="CQ173" s="8">
        <f t="shared" si="137"/>
        <v>1.052145695924194</v>
      </c>
      <c r="CR173" s="8">
        <f t="shared" si="138"/>
        <v>1.0815790249770738</v>
      </c>
      <c r="CS173" s="2">
        <f t="shared" si="93"/>
        <v>0.033680928217503646</v>
      </c>
      <c r="CT173" s="2">
        <f t="shared" si="94"/>
        <v>0.034293682304343154</v>
      </c>
      <c r="CU173" s="8">
        <f t="shared" si="84"/>
        <v>1.3077057693683112</v>
      </c>
      <c r="CV173" s="8">
        <f t="shared" si="85"/>
        <v>0.725</v>
      </c>
      <c r="CW173">
        <f t="shared" si="86"/>
        <v>3</v>
      </c>
      <c r="CX173">
        <f t="shared" si="87"/>
        <v>1</v>
      </c>
      <c r="CY173" s="2">
        <f t="shared" si="88"/>
        <v>0.9293388729928577</v>
      </c>
      <c r="CZ173">
        <f t="shared" si="89"/>
        <v>0.375</v>
      </c>
      <c r="DA173">
        <f t="shared" si="90"/>
        <v>2</v>
      </c>
      <c r="DB173" s="3" t="str">
        <f t="shared" si="91"/>
        <v>4_1988</v>
      </c>
      <c r="DC173">
        <f t="shared" si="92"/>
        <v>1</v>
      </c>
    </row>
    <row r="174" spans="5:107" ht="18">
      <c r="E174" t="str">
        <f t="shared" si="101"/>
        <v>11_1980</v>
      </c>
      <c r="F174" s="3">
        <v>29526</v>
      </c>
      <c r="G174">
        <v>136.479996</v>
      </c>
      <c r="H174" s="4">
        <v>0</v>
      </c>
      <c r="I174">
        <f t="shared" si="122"/>
        <v>1</v>
      </c>
      <c r="J174">
        <f t="shared" si="123"/>
        <v>1.164463688242687</v>
      </c>
      <c r="X174" s="3">
        <v>32325</v>
      </c>
      <c r="Y174">
        <v>8891.435</v>
      </c>
      <c r="Z174" s="2">
        <f t="shared" si="105"/>
        <v>0.041928205272430796</v>
      </c>
      <c r="AA174" s="2">
        <f t="shared" si="106"/>
        <v>0.02364394421908167</v>
      </c>
      <c r="AB174">
        <v>735.748</v>
      </c>
      <c r="AC174">
        <v>575.606</v>
      </c>
      <c r="AD174">
        <v>-99.263</v>
      </c>
      <c r="AE174">
        <f t="shared" si="102"/>
        <v>-160.14200000000005</v>
      </c>
      <c r="AF174">
        <f t="shared" si="103"/>
        <v>1311.354</v>
      </c>
      <c r="AG174" t="s">
        <v>92</v>
      </c>
      <c r="AH174" t="str">
        <f t="shared" si="104"/>
        <v>7_1988</v>
      </c>
      <c r="AI174" s="2">
        <f t="shared" si="113"/>
        <v>-0.0029178409298427077</v>
      </c>
      <c r="AJ174">
        <f t="shared" si="116"/>
        <v>0</v>
      </c>
      <c r="AK174">
        <f t="shared" si="117"/>
        <v>-1</v>
      </c>
      <c r="AL174" s="6">
        <f t="shared" si="114"/>
        <v>32325</v>
      </c>
      <c r="AM174">
        <f t="shared" si="115"/>
        <v>-1</v>
      </c>
      <c r="AN174" t="str">
        <f t="shared" si="107"/>
        <v>7_1988</v>
      </c>
      <c r="AO174">
        <v>0.8642092370169939</v>
      </c>
      <c r="AP174">
        <v>3342.7</v>
      </c>
      <c r="AQ174">
        <v>60.281</v>
      </c>
      <c r="AR174">
        <v>118.5</v>
      </c>
      <c r="AS174" s="2">
        <f t="shared" si="96"/>
        <v>1.151597472907861</v>
      </c>
      <c r="AT174" s="2">
        <f t="shared" si="96"/>
        <v>1.0801370084337738</v>
      </c>
      <c r="AU174" s="2">
        <f t="shared" si="96"/>
        <v>1.0442969995149332</v>
      </c>
      <c r="AV174" s="2">
        <f t="shared" si="95"/>
        <v>1.0413005272407734</v>
      </c>
      <c r="AW174" s="2">
        <f t="shared" si="99"/>
        <v>0.03061570130773994</v>
      </c>
      <c r="AX174" s="2">
        <f t="shared" si="99"/>
        <v>0.00635788509561408</v>
      </c>
      <c r="AY174" s="2">
        <f t="shared" si="99"/>
        <v>0.0037080758898742072</v>
      </c>
      <c r="AZ174" s="2">
        <f t="shared" si="97"/>
        <v>0.0013715121564787935</v>
      </c>
      <c r="BB174" s="2" t="str">
        <f t="shared" si="124"/>
        <v>7_1988</v>
      </c>
      <c r="BC174" s="2">
        <f t="shared" si="125"/>
        <v>-0.0029178409298427077</v>
      </c>
      <c r="BD174" s="2">
        <f t="shared" si="126"/>
        <v>0.0037080758898742072</v>
      </c>
      <c r="BE174">
        <f t="shared" si="127"/>
        <v>0.009255432417759835</v>
      </c>
      <c r="BF174" s="2">
        <f t="shared" si="128"/>
        <v>0.011981245808547092</v>
      </c>
      <c r="BG174">
        <f t="shared" si="129"/>
        <v>3</v>
      </c>
      <c r="BH174">
        <f t="shared" si="130"/>
        <v>3</v>
      </c>
      <c r="BI174">
        <f t="shared" si="131"/>
        <v>273.5</v>
      </c>
      <c r="BJ174" s="8">
        <f t="shared" si="132"/>
        <v>0.9959415539305302</v>
      </c>
      <c r="BK174" s="8">
        <f t="shared" si="133"/>
        <v>1.0238025959780623</v>
      </c>
      <c r="BL174" s="8">
        <f t="shared" si="135"/>
        <v>1.0796709652650822</v>
      </c>
      <c r="BM174" t="str">
        <f>"6"&amp;RIGHT(BB173,5)</f>
        <v>6_1988</v>
      </c>
      <c r="BN174">
        <f t="shared" si="134"/>
        <v>3</v>
      </c>
      <c r="BP174">
        <f t="shared" si="139"/>
        <v>2</v>
      </c>
      <c r="BQ174" s="8">
        <f t="shared" si="143"/>
        <v>0.379</v>
      </c>
      <c r="BR174">
        <f t="shared" si="140"/>
        <v>1</v>
      </c>
      <c r="BS174" s="8">
        <f t="shared" si="144"/>
        <v>0.09399999999999997</v>
      </c>
      <c r="BT174">
        <f t="shared" si="141"/>
        <v>1</v>
      </c>
      <c r="BU174" s="8">
        <f t="shared" si="145"/>
        <v>0.103</v>
      </c>
      <c r="BV174" s="8">
        <f t="shared" si="142"/>
        <v>0.473</v>
      </c>
      <c r="BY174">
        <f t="shared" si="108"/>
        <v>1988</v>
      </c>
      <c r="BZ174">
        <f t="shared" si="118"/>
        <v>1988</v>
      </c>
      <c r="CA174">
        <f t="shared" si="119"/>
        <v>7</v>
      </c>
      <c r="CB174">
        <f t="shared" si="120"/>
        <v>6</v>
      </c>
      <c r="CC174">
        <f t="shared" si="121"/>
        <v>9</v>
      </c>
      <c r="CD174" t="str">
        <f t="shared" si="109"/>
        <v>6_1988</v>
      </c>
      <c r="CE174" t="str">
        <f t="shared" si="109"/>
        <v>9_1988</v>
      </c>
      <c r="CG174" s="3" t="str">
        <f t="shared" si="110"/>
        <v>7_1988</v>
      </c>
      <c r="CH174">
        <f t="shared" si="111"/>
        <v>0.041928205272430796</v>
      </c>
      <c r="CI174" s="2">
        <f t="shared" si="112"/>
        <v>-0.0029178409298427077</v>
      </c>
      <c r="CJ174" s="2">
        <v>1.039647577092511</v>
      </c>
      <c r="CK174" s="2">
        <v>1.041848299912816</v>
      </c>
      <c r="CL174" s="2">
        <f t="shared" si="100"/>
        <v>0.0022007228203049234</v>
      </c>
      <c r="CM174">
        <f t="shared" si="98"/>
        <v>3</v>
      </c>
      <c r="CN174">
        <v>273.5</v>
      </c>
      <c r="CO174">
        <v>272.390015</v>
      </c>
      <c r="CP174" s="8">
        <f t="shared" si="136"/>
        <v>0.9959415539305302</v>
      </c>
      <c r="CQ174" s="8">
        <f t="shared" si="137"/>
        <v>1.0238025959780623</v>
      </c>
      <c r="CR174" s="8">
        <f t="shared" si="138"/>
        <v>1.0796709652650822</v>
      </c>
      <c r="CS174" s="2">
        <f t="shared" si="93"/>
        <v>0.03332227561258793</v>
      </c>
      <c r="CT174" s="2">
        <f t="shared" si="94"/>
        <v>0.03489584927536349</v>
      </c>
      <c r="CU174" s="8">
        <f t="shared" si="84"/>
        <v>1.201524139492205</v>
      </c>
      <c r="CV174" s="8">
        <f t="shared" si="85"/>
        <v>0.633</v>
      </c>
      <c r="CW174">
        <f t="shared" si="86"/>
        <v>3</v>
      </c>
      <c r="CX174">
        <f t="shared" si="87"/>
        <v>1</v>
      </c>
      <c r="CY174" s="2">
        <f t="shared" si="88"/>
        <v>1.0836157018795558</v>
      </c>
      <c r="CZ174">
        <f t="shared" si="89"/>
        <v>0.6</v>
      </c>
      <c r="DA174">
        <f t="shared" si="90"/>
        <v>3</v>
      </c>
      <c r="DB174" s="3" t="str">
        <f t="shared" si="91"/>
        <v>7_1988</v>
      </c>
      <c r="DC174">
        <f t="shared" si="92"/>
        <v>1</v>
      </c>
    </row>
    <row r="175" spans="5:107" ht="18">
      <c r="E175" t="str">
        <f t="shared" si="101"/>
        <v>12_1980</v>
      </c>
      <c r="F175" s="3">
        <v>29556</v>
      </c>
      <c r="G175">
        <v>135.759995</v>
      </c>
      <c r="H175" s="4">
        <v>0</v>
      </c>
      <c r="I175">
        <f t="shared" si="122"/>
        <v>0.9947244942768023</v>
      </c>
      <c r="J175">
        <f t="shared" si="123"/>
        <v>1.1337030522617584</v>
      </c>
      <c r="X175" s="3">
        <v>32417</v>
      </c>
      <c r="Y175">
        <v>9009.913</v>
      </c>
      <c r="Z175" s="2">
        <f t="shared" si="105"/>
        <v>0.03798903753178795</v>
      </c>
      <c r="AA175" s="2">
        <f t="shared" si="106"/>
        <v>0.05437465515188178</v>
      </c>
      <c r="AB175">
        <v>758.16</v>
      </c>
      <c r="AC175">
        <v>593.175</v>
      </c>
      <c r="AD175">
        <v>-107.694</v>
      </c>
      <c r="AE175">
        <f t="shared" si="102"/>
        <v>-164.985</v>
      </c>
      <c r="AF175">
        <f t="shared" si="103"/>
        <v>1351.335</v>
      </c>
      <c r="AG175" t="s">
        <v>92</v>
      </c>
      <c r="AH175" t="str">
        <f t="shared" si="104"/>
        <v>10_1988</v>
      </c>
      <c r="AI175" s="2">
        <f t="shared" si="113"/>
        <v>-0.003939167740642846</v>
      </c>
      <c r="AJ175">
        <f t="shared" si="116"/>
        <v>0</v>
      </c>
      <c r="AK175">
        <f t="shared" si="117"/>
        <v>-2</v>
      </c>
      <c r="AL175" s="6">
        <f t="shared" si="114"/>
        <v>32417</v>
      </c>
      <c r="AM175">
        <f t="shared" si="115"/>
        <v>-2</v>
      </c>
      <c r="AN175" t="str">
        <f t="shared" si="107"/>
        <v>10_1988</v>
      </c>
      <c r="AO175">
        <v>0.8653032480161965</v>
      </c>
      <c r="AP175">
        <v>3413.7</v>
      </c>
      <c r="AQ175">
        <v>60.986</v>
      </c>
      <c r="AR175">
        <v>119.9</v>
      </c>
      <c r="AS175" s="2">
        <f t="shared" si="96"/>
        <v>1.1176653801610288</v>
      </c>
      <c r="AT175" s="2">
        <f t="shared" si="96"/>
        <v>1.089073217419046</v>
      </c>
      <c r="AU175" s="2">
        <f t="shared" si="96"/>
        <v>1.0443523529008836</v>
      </c>
      <c r="AV175" s="2">
        <f t="shared" si="95"/>
        <v>1.042608695652174</v>
      </c>
      <c r="AW175" s="2">
        <f t="shared" si="99"/>
        <v>-0.03393209274683229</v>
      </c>
      <c r="AX175" s="2">
        <f t="shared" si="99"/>
        <v>0.008936208985272254</v>
      </c>
      <c r="AY175" s="2">
        <f t="shared" si="99"/>
        <v>5.53533859504185E-05</v>
      </c>
      <c r="AZ175" s="2">
        <f t="shared" si="97"/>
        <v>0.0013081684114006897</v>
      </c>
      <c r="BB175" s="2" t="str">
        <f t="shared" si="124"/>
        <v>10_1988</v>
      </c>
      <c r="BC175" s="2">
        <f t="shared" si="125"/>
        <v>-0.003939167740642846</v>
      </c>
      <c r="BD175" s="2">
        <f t="shared" si="126"/>
        <v>5.53533859504185E-05</v>
      </c>
      <c r="BE175">
        <f t="shared" si="127"/>
        <v>-0.006803940242341433</v>
      </c>
      <c r="BF175" s="2">
        <f t="shared" si="128"/>
        <v>0.009090771891434368</v>
      </c>
      <c r="BG175">
        <f t="shared" si="129"/>
        <v>3</v>
      </c>
      <c r="BH175">
        <f t="shared" si="130"/>
        <v>3</v>
      </c>
      <c r="BI175">
        <f t="shared" si="131"/>
        <v>272.390015</v>
      </c>
      <c r="BJ175" s="8">
        <f t="shared" si="132"/>
        <v>1.0279745753529181</v>
      </c>
      <c r="BK175" s="8">
        <f t="shared" si="133"/>
        <v>1.0840706073605524</v>
      </c>
      <c r="BL175" s="8">
        <f t="shared" si="135"/>
        <v>1.1804764135719144</v>
      </c>
      <c r="BM175" t="str">
        <f>"9"&amp;RIGHT(BB174,5)</f>
        <v>9_1988</v>
      </c>
      <c r="BN175">
        <f t="shared" si="134"/>
        <v>3</v>
      </c>
      <c r="BP175">
        <f t="shared" si="139"/>
        <v>2</v>
      </c>
      <c r="BQ175" s="8">
        <f t="shared" si="143"/>
        <v>0.339</v>
      </c>
      <c r="BR175">
        <f t="shared" si="140"/>
        <v>3</v>
      </c>
      <c r="BS175" s="8">
        <f t="shared" si="144"/>
        <v>0.523</v>
      </c>
      <c r="BT175">
        <f t="shared" si="141"/>
        <v>2</v>
      </c>
      <c r="BU175" s="8">
        <f t="shared" si="145"/>
        <v>0.389</v>
      </c>
      <c r="BV175" s="8">
        <f t="shared" si="142"/>
        <v>0.8620000000000001</v>
      </c>
      <c r="BY175">
        <f t="shared" si="108"/>
        <v>1988</v>
      </c>
      <c r="BZ175">
        <f t="shared" si="118"/>
        <v>1988</v>
      </c>
      <c r="CA175">
        <f t="shared" si="119"/>
        <v>10</v>
      </c>
      <c r="CB175">
        <f t="shared" si="120"/>
        <v>9</v>
      </c>
      <c r="CC175">
        <f t="shared" si="121"/>
        <v>12</v>
      </c>
      <c r="CD175" t="str">
        <f t="shared" si="109"/>
        <v>9_1988</v>
      </c>
      <c r="CE175" t="str">
        <f t="shared" si="109"/>
        <v>12_1988</v>
      </c>
      <c r="CG175" s="3" t="str">
        <f t="shared" si="110"/>
        <v>10_1988</v>
      </c>
      <c r="CH175">
        <f t="shared" si="111"/>
        <v>0.03798903753178795</v>
      </c>
      <c r="CI175" s="2">
        <f t="shared" si="112"/>
        <v>-0.003939167740642846</v>
      </c>
      <c r="CJ175" s="2">
        <v>1.041848299912816</v>
      </c>
      <c r="CK175" s="2">
        <v>1.0441176470588236</v>
      </c>
      <c r="CL175" s="2">
        <f t="shared" si="100"/>
        <v>0.002269347146007572</v>
      </c>
      <c r="CM175">
        <f t="shared" si="98"/>
        <v>3</v>
      </c>
      <c r="CN175">
        <v>272.390015</v>
      </c>
      <c r="CO175">
        <v>280.01001</v>
      </c>
      <c r="CP175" s="8">
        <f t="shared" si="136"/>
        <v>1.0279745753529181</v>
      </c>
      <c r="CQ175" s="8">
        <f t="shared" si="137"/>
        <v>1.0840706073605524</v>
      </c>
      <c r="CR175" s="8">
        <f t="shared" si="138"/>
        <v>1.1804764135719144</v>
      </c>
      <c r="CS175" s="2">
        <f t="shared" si="93"/>
        <v>0.03304656518906267</v>
      </c>
      <c r="CT175" s="2">
        <f t="shared" si="94"/>
        <v>0.03593647018342372</v>
      </c>
      <c r="CU175" s="8">
        <f t="shared" si="84"/>
        <v>1.0571165542382905</v>
      </c>
      <c r="CV175" s="8">
        <f t="shared" si="85"/>
        <v>0.533</v>
      </c>
      <c r="CW175">
        <f t="shared" si="86"/>
        <v>3</v>
      </c>
      <c r="CX175">
        <f t="shared" si="87"/>
        <v>1</v>
      </c>
      <c r="CY175" s="2">
        <f t="shared" si="88"/>
        <v>1.1096147651824706</v>
      </c>
      <c r="CZ175">
        <f t="shared" si="89"/>
        <v>0.637</v>
      </c>
      <c r="DA175">
        <f t="shared" si="90"/>
        <v>3</v>
      </c>
      <c r="DB175" s="3" t="str">
        <f t="shared" si="91"/>
        <v>10_1988</v>
      </c>
      <c r="DC175">
        <f t="shared" si="92"/>
        <v>1</v>
      </c>
    </row>
    <row r="176" spans="5:107" ht="18">
      <c r="E176" t="str">
        <f t="shared" si="101"/>
        <v>1_1981</v>
      </c>
      <c r="F176" s="3">
        <v>29587</v>
      </c>
      <c r="G176">
        <v>129.630005</v>
      </c>
      <c r="H176" s="4">
        <v>0</v>
      </c>
      <c r="I176">
        <f t="shared" si="122"/>
        <v>0.9498095603695652</v>
      </c>
      <c r="J176">
        <f t="shared" si="123"/>
        <v>1.0709830683783936</v>
      </c>
      <c r="X176" s="3">
        <v>32509</v>
      </c>
      <c r="Y176">
        <v>9101.508</v>
      </c>
      <c r="Z176" s="2">
        <f t="shared" si="105"/>
        <v>0.04315206201577393</v>
      </c>
      <c r="AA176" s="2">
        <f t="shared" si="106"/>
        <v>0.04128840125387523</v>
      </c>
      <c r="AB176">
        <v>761.686</v>
      </c>
      <c r="AC176">
        <v>610.891</v>
      </c>
      <c r="AD176">
        <v>-100.965</v>
      </c>
      <c r="AE176">
        <f t="shared" si="102"/>
        <v>-150.79500000000007</v>
      </c>
      <c r="AF176">
        <f t="shared" si="103"/>
        <v>1372.577</v>
      </c>
      <c r="AG176" t="s">
        <v>92</v>
      </c>
      <c r="AH176" t="str">
        <f t="shared" si="104"/>
        <v>1_1989</v>
      </c>
      <c r="AI176" s="2">
        <f t="shared" si="113"/>
        <v>0.0051630244839859785</v>
      </c>
      <c r="AJ176">
        <f t="shared" si="116"/>
        <v>1</v>
      </c>
      <c r="AK176">
        <f t="shared" si="117"/>
        <v>0</v>
      </c>
      <c r="AL176" s="6">
        <f t="shared" si="114"/>
        <v>32509</v>
      </c>
      <c r="AM176">
        <f t="shared" si="115"/>
        <v>1</v>
      </c>
      <c r="AN176" t="str">
        <f t="shared" si="107"/>
        <v>1_1989</v>
      </c>
      <c r="AO176">
        <v>0.8890925747187155</v>
      </c>
      <c r="AP176">
        <v>3483.7</v>
      </c>
      <c r="AQ176">
        <v>61.666</v>
      </c>
      <c r="AR176">
        <v>121.2</v>
      </c>
      <c r="AS176" s="2">
        <f t="shared" si="96"/>
        <v>1.192393147213559</v>
      </c>
      <c r="AT176" s="2">
        <f t="shared" si="96"/>
        <v>1.0840153094563898</v>
      </c>
      <c r="AU176" s="2">
        <f t="shared" si="96"/>
        <v>1.0466233303348664</v>
      </c>
      <c r="AV176" s="2">
        <f t="shared" si="95"/>
        <v>1.0448275862068965</v>
      </c>
      <c r="AW176" s="2">
        <f t="shared" si="99"/>
        <v>0.07472776705253015</v>
      </c>
      <c r="AX176" s="2">
        <f t="shared" si="99"/>
        <v>-0.005057907962656261</v>
      </c>
      <c r="AY176" s="2">
        <f t="shared" si="99"/>
        <v>0.002270977433982857</v>
      </c>
      <c r="AZ176" s="2">
        <f t="shared" si="97"/>
        <v>0.0022188905547224635</v>
      </c>
      <c r="BB176" s="2" t="str">
        <f t="shared" si="124"/>
        <v>1_1989</v>
      </c>
      <c r="BC176" s="2">
        <f t="shared" si="125"/>
        <v>0.0051630244839859785</v>
      </c>
      <c r="BD176" s="2">
        <f t="shared" si="126"/>
        <v>0.002270977433982857</v>
      </c>
      <c r="BE176">
        <f t="shared" si="127"/>
        <v>0.0007292460543502077</v>
      </c>
      <c r="BF176" s="2">
        <f t="shared" si="128"/>
        <v>0.008091964110622962</v>
      </c>
      <c r="BG176">
        <f t="shared" si="129"/>
        <v>2</v>
      </c>
      <c r="BH176">
        <f t="shared" si="130"/>
        <v>2</v>
      </c>
      <c r="BI176">
        <f t="shared" si="131"/>
        <v>280.01001</v>
      </c>
      <c r="BJ176" s="8">
        <f t="shared" si="132"/>
        <v>1.0545694741412994</v>
      </c>
      <c r="BK176" s="8">
        <f t="shared" si="133"/>
        <v>1.1483517607102687</v>
      </c>
      <c r="BL176" s="8">
        <f t="shared" si="135"/>
        <v>1.2748472849238497</v>
      </c>
      <c r="BM176" t="str">
        <f>"12"&amp;RIGHT(BB175,5)</f>
        <v>12_1988</v>
      </c>
      <c r="BN176">
        <f t="shared" si="134"/>
        <v>2</v>
      </c>
      <c r="BP176">
        <f t="shared" si="139"/>
        <v>3</v>
      </c>
      <c r="BQ176" s="8">
        <f t="shared" si="143"/>
        <v>0.748</v>
      </c>
      <c r="BR176">
        <f t="shared" si="140"/>
        <v>1</v>
      </c>
      <c r="BS176" s="8">
        <f t="shared" si="144"/>
        <v>0.18799999999999994</v>
      </c>
      <c r="BT176">
        <f t="shared" si="141"/>
        <v>2</v>
      </c>
      <c r="BU176" s="8">
        <f t="shared" si="145"/>
        <v>0.403</v>
      </c>
      <c r="BV176" s="8">
        <f t="shared" si="142"/>
        <v>0.9359999999999999</v>
      </c>
      <c r="BY176">
        <f t="shared" si="108"/>
        <v>1988</v>
      </c>
      <c r="BZ176">
        <f t="shared" si="118"/>
        <v>1989</v>
      </c>
      <c r="CA176">
        <f t="shared" si="119"/>
        <v>1</v>
      </c>
      <c r="CB176">
        <f t="shared" si="120"/>
        <v>12</v>
      </c>
      <c r="CC176">
        <f t="shared" si="121"/>
        <v>3</v>
      </c>
      <c r="CD176" t="str">
        <f t="shared" si="109"/>
        <v>12_1988</v>
      </c>
      <c r="CE176" t="str">
        <f t="shared" si="109"/>
        <v>3_1989</v>
      </c>
      <c r="CG176" s="3" t="str">
        <f t="shared" si="110"/>
        <v>1_1989</v>
      </c>
      <c r="CH176">
        <f t="shared" si="111"/>
        <v>0.04315206201577393</v>
      </c>
      <c r="CI176" s="2">
        <f t="shared" si="112"/>
        <v>0.0051630244839859785</v>
      </c>
      <c r="CJ176" s="2">
        <v>1.0441176470588236</v>
      </c>
      <c r="CK176" s="2">
        <v>1.0489270386266094</v>
      </c>
      <c r="CL176" s="2">
        <f t="shared" si="100"/>
        <v>0.0048093915677858146</v>
      </c>
      <c r="CM176">
        <f t="shared" si="98"/>
        <v>2</v>
      </c>
      <c r="CN176">
        <v>280.01001</v>
      </c>
      <c r="CO176">
        <v>295.290009</v>
      </c>
      <c r="CP176" s="8">
        <f t="shared" si="136"/>
        <v>1.0545694741412994</v>
      </c>
      <c r="CQ176" s="8">
        <f t="shared" si="137"/>
        <v>1.1483517607102687</v>
      </c>
      <c r="CR176" s="8">
        <f t="shared" si="138"/>
        <v>1.2748472849238497</v>
      </c>
      <c r="CS176" s="2">
        <f t="shared" si="93"/>
        <v>0.03309159623228811</v>
      </c>
      <c r="CT176" s="2">
        <f t="shared" si="94"/>
        <v>0.03306057840538923</v>
      </c>
      <c r="CU176" s="8">
        <f t="shared" si="84"/>
        <v>1.3052421977208868</v>
      </c>
      <c r="CV176" s="8">
        <f t="shared" si="85"/>
        <v>0.72</v>
      </c>
      <c r="CW176">
        <f t="shared" si="86"/>
        <v>3</v>
      </c>
      <c r="CX176">
        <f t="shared" si="87"/>
        <v>1</v>
      </c>
      <c r="CY176" s="2">
        <f t="shared" si="88"/>
        <v>0.8438313927640071</v>
      </c>
      <c r="CZ176">
        <f t="shared" si="89"/>
        <v>0.275</v>
      </c>
      <c r="DA176">
        <f t="shared" si="90"/>
        <v>2</v>
      </c>
      <c r="DB176" s="3" t="str">
        <f t="shared" si="91"/>
        <v>1_1989</v>
      </c>
      <c r="DC176">
        <f t="shared" si="92"/>
        <v>1</v>
      </c>
    </row>
    <row r="177" spans="5:107" ht="18">
      <c r="E177" t="str">
        <f t="shared" si="101"/>
        <v>2_1981</v>
      </c>
      <c r="F177" s="3">
        <v>29618</v>
      </c>
      <c r="G177">
        <v>129.929993</v>
      </c>
      <c r="H177" s="4">
        <v>0</v>
      </c>
      <c r="I177">
        <f t="shared" si="122"/>
        <v>0.952007596776307</v>
      </c>
      <c r="J177">
        <f t="shared" si="123"/>
        <v>1.0579613316645957</v>
      </c>
      <c r="X177" s="3">
        <v>32599</v>
      </c>
      <c r="Y177">
        <v>9170.977</v>
      </c>
      <c r="Z177" s="2">
        <f t="shared" si="105"/>
        <v>0.03748297017944524</v>
      </c>
      <c r="AA177" s="2">
        <f t="shared" si="106"/>
        <v>0.03088209469600911</v>
      </c>
      <c r="AB177">
        <v>765.297</v>
      </c>
      <c r="AC177">
        <v>637.638</v>
      </c>
      <c r="AD177">
        <v>-88.16</v>
      </c>
      <c r="AE177">
        <f t="shared" si="102"/>
        <v>-127.65899999999999</v>
      </c>
      <c r="AF177">
        <f t="shared" si="103"/>
        <v>1402.935</v>
      </c>
      <c r="AG177" t="s">
        <v>92</v>
      </c>
      <c r="AH177" t="str">
        <f t="shared" si="104"/>
        <v>4_1989</v>
      </c>
      <c r="AI177" s="2">
        <f t="shared" si="113"/>
        <v>-0.005669091836328688</v>
      </c>
      <c r="AJ177">
        <f t="shared" si="116"/>
        <v>0</v>
      </c>
      <c r="AK177">
        <f t="shared" si="117"/>
        <v>-1</v>
      </c>
      <c r="AL177" s="6">
        <f t="shared" si="114"/>
        <v>32599</v>
      </c>
      <c r="AM177">
        <f t="shared" si="115"/>
        <v>-1</v>
      </c>
      <c r="AN177" t="str">
        <f t="shared" si="107"/>
        <v>4_1989</v>
      </c>
      <c r="AO177">
        <v>0.9559741805482866</v>
      </c>
      <c r="AP177">
        <v>3543</v>
      </c>
      <c r="AQ177">
        <v>62.215</v>
      </c>
      <c r="AR177">
        <v>123.1</v>
      </c>
      <c r="AS177" s="2">
        <f t="shared" si="96"/>
        <v>1.2191903655978187</v>
      </c>
      <c r="AT177" s="2">
        <f t="shared" si="96"/>
        <v>1.0858106037388906</v>
      </c>
      <c r="AU177" s="2">
        <f t="shared" si="96"/>
        <v>1.0442087242577331</v>
      </c>
      <c r="AV177" s="2">
        <f t="shared" si="95"/>
        <v>1.0503412969283277</v>
      </c>
      <c r="AW177" s="2">
        <f t="shared" si="99"/>
        <v>0.026797218384259747</v>
      </c>
      <c r="AX177" s="2">
        <f t="shared" si="99"/>
        <v>0.0017952942825008034</v>
      </c>
      <c r="AY177" s="2">
        <f t="shared" si="99"/>
        <v>-0.0024146060771332856</v>
      </c>
      <c r="AZ177" s="2">
        <f t="shared" si="97"/>
        <v>0.005513710721431142</v>
      </c>
      <c r="BB177" s="2" t="str">
        <f t="shared" si="124"/>
        <v>4_1989</v>
      </c>
      <c r="BC177" s="2">
        <f t="shared" si="125"/>
        <v>-0.005669091836328688</v>
      </c>
      <c r="BD177" s="2">
        <f t="shared" si="126"/>
        <v>-0.0024146060771332856</v>
      </c>
      <c r="BE177">
        <f t="shared" si="127"/>
        <v>-0.007363076022828263</v>
      </c>
      <c r="BF177" s="2">
        <f t="shared" si="128"/>
        <v>0.003619800632674197</v>
      </c>
      <c r="BG177">
        <f t="shared" si="129"/>
        <v>4</v>
      </c>
      <c r="BH177">
        <f t="shared" si="130"/>
        <v>3</v>
      </c>
      <c r="BI177">
        <f t="shared" si="131"/>
        <v>295.290009</v>
      </c>
      <c r="BJ177" s="8">
        <f t="shared" si="132"/>
        <v>1.0889294530787867</v>
      </c>
      <c r="BK177" s="8">
        <f t="shared" si="133"/>
        <v>1.20887937322661</v>
      </c>
      <c r="BL177" s="8">
        <f t="shared" si="135"/>
        <v>1.2044769621717881</v>
      </c>
      <c r="BM177" t="str">
        <f>"3"&amp;RIGHT(BB176,5)</f>
        <v>3_1989</v>
      </c>
      <c r="BN177">
        <f t="shared" si="134"/>
        <v>3</v>
      </c>
      <c r="BP177">
        <f t="shared" si="139"/>
        <v>2</v>
      </c>
      <c r="BQ177" s="8">
        <f t="shared" si="143"/>
        <v>0.285</v>
      </c>
      <c r="BR177">
        <f t="shared" si="140"/>
        <v>4</v>
      </c>
      <c r="BS177" s="8">
        <f t="shared" si="144"/>
        <v>0.779</v>
      </c>
      <c r="BT177">
        <f t="shared" si="141"/>
        <v>3</v>
      </c>
      <c r="BU177" s="8">
        <f t="shared" si="145"/>
        <v>0.581</v>
      </c>
      <c r="BV177" s="8">
        <f t="shared" si="142"/>
        <v>1.064</v>
      </c>
      <c r="BY177">
        <f t="shared" si="108"/>
        <v>1989</v>
      </c>
      <c r="BZ177">
        <f t="shared" si="118"/>
        <v>1989</v>
      </c>
      <c r="CA177">
        <f t="shared" si="119"/>
        <v>4</v>
      </c>
      <c r="CB177">
        <f t="shared" si="120"/>
        <v>3</v>
      </c>
      <c r="CC177">
        <f t="shared" si="121"/>
        <v>6</v>
      </c>
      <c r="CD177" t="str">
        <f t="shared" si="109"/>
        <v>3_1989</v>
      </c>
      <c r="CE177" t="str">
        <f t="shared" si="109"/>
        <v>6_1989</v>
      </c>
      <c r="CG177" s="3" t="str">
        <f t="shared" si="110"/>
        <v>4_1989</v>
      </c>
      <c r="CH177">
        <f t="shared" si="111"/>
        <v>0.03748297017944524</v>
      </c>
      <c r="CI177" s="2">
        <f t="shared" si="112"/>
        <v>-0.005669091836328688</v>
      </c>
      <c r="CJ177" s="2">
        <v>1.0489270386266094</v>
      </c>
      <c r="CK177" s="2">
        <v>1.0516949152542372</v>
      </c>
      <c r="CL177" s="2">
        <f t="shared" si="100"/>
        <v>0.0027678766276277855</v>
      </c>
      <c r="CM177">
        <f t="shared" si="98"/>
        <v>3</v>
      </c>
      <c r="CN177">
        <v>295.290009</v>
      </c>
      <c r="CO177">
        <v>321.549988</v>
      </c>
      <c r="CP177" s="8">
        <f t="shared" si="136"/>
        <v>1.0889294530787867</v>
      </c>
      <c r="CQ177" s="8">
        <f t="shared" si="137"/>
        <v>1.20887937322661</v>
      </c>
      <c r="CR177" s="8">
        <f t="shared" si="138"/>
        <v>1.2044769621717881</v>
      </c>
      <c r="CS177" s="2">
        <f t="shared" si="93"/>
        <v>0.032562086580399725</v>
      </c>
      <c r="CT177" s="2">
        <f t="shared" si="94"/>
        <v>0.03281253910267079</v>
      </c>
      <c r="CU177" s="8">
        <f t="shared" si="84"/>
        <v>1.1423367774788968</v>
      </c>
      <c r="CV177" s="8">
        <f t="shared" si="85"/>
        <v>0.587</v>
      </c>
      <c r="CW177">
        <f t="shared" si="86"/>
        <v>3</v>
      </c>
      <c r="CX177">
        <f t="shared" si="87"/>
        <v>1</v>
      </c>
      <c r="CY177" s="2">
        <f t="shared" si="88"/>
        <v>1.1727721167383616</v>
      </c>
      <c r="CZ177">
        <f t="shared" si="89"/>
        <v>0.708</v>
      </c>
      <c r="DA177">
        <f t="shared" si="90"/>
        <v>3</v>
      </c>
      <c r="DB177" s="3" t="str">
        <f t="shared" si="91"/>
        <v>4_1989</v>
      </c>
      <c r="DC177">
        <f t="shared" si="92"/>
        <v>1</v>
      </c>
    </row>
    <row r="178" spans="5:107" ht="18">
      <c r="E178" t="str">
        <f t="shared" si="101"/>
        <v>3_1981</v>
      </c>
      <c r="F178" s="3">
        <v>29646</v>
      </c>
      <c r="G178">
        <v>136.320007</v>
      </c>
      <c r="H178" s="4">
        <v>0</v>
      </c>
      <c r="I178">
        <f t="shared" si="122"/>
        <v>0.9988277476209774</v>
      </c>
      <c r="J178">
        <f t="shared" si="123"/>
        <v>1.0848393444789364</v>
      </c>
      <c r="X178" s="3">
        <v>32690</v>
      </c>
      <c r="Y178">
        <v>9238.923</v>
      </c>
      <c r="Z178" s="2">
        <f t="shared" si="105"/>
        <v>0.03908120567714901</v>
      </c>
      <c r="AA178" s="2">
        <f t="shared" si="106"/>
        <v>0.029966200856858638</v>
      </c>
      <c r="AB178">
        <v>764.256</v>
      </c>
      <c r="AC178">
        <v>644.151</v>
      </c>
      <c r="AD178">
        <v>-75.075</v>
      </c>
      <c r="AE178">
        <f t="shared" si="102"/>
        <v>-120.10500000000002</v>
      </c>
      <c r="AF178">
        <f t="shared" si="103"/>
        <v>1408.407</v>
      </c>
      <c r="AG178" t="s">
        <v>92</v>
      </c>
      <c r="AH178" t="str">
        <f t="shared" si="104"/>
        <v>7_1989</v>
      </c>
      <c r="AI178" s="2">
        <f t="shared" si="113"/>
        <v>0.0015982354977037705</v>
      </c>
      <c r="AJ178">
        <f t="shared" si="116"/>
        <v>1</v>
      </c>
      <c r="AK178">
        <f t="shared" si="117"/>
        <v>0</v>
      </c>
      <c r="AL178" s="6">
        <f t="shared" si="114"/>
        <v>32690</v>
      </c>
      <c r="AM178">
        <f t="shared" si="115"/>
        <v>1</v>
      </c>
      <c r="AN178" t="str">
        <f t="shared" si="107"/>
        <v>7_1989</v>
      </c>
      <c r="AO178">
        <v>0.9579134803158806</v>
      </c>
      <c r="AP178">
        <v>3585.7</v>
      </c>
      <c r="AQ178">
        <v>62.728</v>
      </c>
      <c r="AR178">
        <v>124.5</v>
      </c>
      <c r="AS178" s="2">
        <f t="shared" si="96"/>
        <v>1.1084277270887861</v>
      </c>
      <c r="AT178" s="2">
        <f t="shared" si="96"/>
        <v>1.0726957250127143</v>
      </c>
      <c r="AU178" s="2">
        <f t="shared" si="96"/>
        <v>1.0405932217448284</v>
      </c>
      <c r="AV178" s="2">
        <f t="shared" si="95"/>
        <v>1.0506329113924051</v>
      </c>
      <c r="AW178" s="2">
        <f t="shared" si="99"/>
        <v>-0.11076263850903256</v>
      </c>
      <c r="AX178" s="2">
        <f t="shared" si="99"/>
        <v>-0.013114878726176338</v>
      </c>
      <c r="AY178" s="2">
        <f t="shared" si="99"/>
        <v>-0.003615502512904767</v>
      </c>
      <c r="AZ178" s="2">
        <f t="shared" si="97"/>
        <v>0.00029161446407743874</v>
      </c>
      <c r="BB178" s="2" t="str">
        <f t="shared" si="124"/>
        <v>7_1989</v>
      </c>
      <c r="BC178" s="2">
        <f t="shared" si="125"/>
        <v>0.0015982354977037705</v>
      </c>
      <c r="BD178" s="2">
        <f t="shared" si="126"/>
        <v>-0.003615502512904767</v>
      </c>
      <c r="BE178">
        <f t="shared" si="127"/>
        <v>-0.002846999595281785</v>
      </c>
      <c r="BF178" s="2">
        <f t="shared" si="128"/>
        <v>-0.003703777770104777</v>
      </c>
      <c r="BG178">
        <f t="shared" si="129"/>
        <v>1</v>
      </c>
      <c r="BH178">
        <f t="shared" si="130"/>
        <v>1</v>
      </c>
      <c r="BI178">
        <f t="shared" si="131"/>
        <v>321.549988</v>
      </c>
      <c r="BJ178" s="8">
        <f t="shared" si="132"/>
        <v>1.110153986384226</v>
      </c>
      <c r="BK178" s="8">
        <f t="shared" si="133"/>
        <v>1.1061111064323845</v>
      </c>
      <c r="BL178" s="8">
        <f t="shared" si="135"/>
        <v>1.059648650958743</v>
      </c>
      <c r="BM178" t="str">
        <f>"6"&amp;RIGHT(BB177,5)</f>
        <v>6_1989</v>
      </c>
      <c r="BN178">
        <f t="shared" si="134"/>
        <v>1</v>
      </c>
      <c r="BP178">
        <f t="shared" si="139"/>
        <v>3</v>
      </c>
      <c r="BQ178" s="8">
        <f t="shared" si="143"/>
        <v>0.61</v>
      </c>
      <c r="BR178">
        <f t="shared" si="140"/>
        <v>4</v>
      </c>
      <c r="BS178" s="8">
        <f t="shared" si="144"/>
        <v>0.872</v>
      </c>
      <c r="BT178">
        <f t="shared" si="141"/>
        <v>4</v>
      </c>
      <c r="BU178" s="8">
        <f t="shared" si="145"/>
        <v>0.857</v>
      </c>
      <c r="BV178" s="8">
        <f t="shared" si="142"/>
        <v>1.482</v>
      </c>
      <c r="BY178">
        <f t="shared" si="108"/>
        <v>1989</v>
      </c>
      <c r="BZ178">
        <f t="shared" si="118"/>
        <v>1989</v>
      </c>
      <c r="CA178">
        <f t="shared" si="119"/>
        <v>7</v>
      </c>
      <c r="CB178">
        <f t="shared" si="120"/>
        <v>6</v>
      </c>
      <c r="CC178">
        <f t="shared" si="121"/>
        <v>9</v>
      </c>
      <c r="CD178" t="str">
        <f t="shared" si="109"/>
        <v>6_1989</v>
      </c>
      <c r="CE178" t="str">
        <f t="shared" si="109"/>
        <v>9_1989</v>
      </c>
      <c r="CG178" s="3" t="str">
        <f t="shared" si="110"/>
        <v>7_1989</v>
      </c>
      <c r="CH178">
        <f t="shared" si="111"/>
        <v>0.03908120567714901</v>
      </c>
      <c r="CI178" s="2">
        <f t="shared" si="112"/>
        <v>0.0015982354977037705</v>
      </c>
      <c r="CJ178" s="2">
        <v>1.0516949152542372</v>
      </c>
      <c r="CK178" s="2">
        <v>1.0443514644351464</v>
      </c>
      <c r="CL178" s="2">
        <f t="shared" si="100"/>
        <v>-0.007343450819090824</v>
      </c>
      <c r="CM178">
        <f t="shared" si="98"/>
        <v>1</v>
      </c>
      <c r="CN178">
        <v>321.549988</v>
      </c>
      <c r="CO178">
        <v>356.970001</v>
      </c>
      <c r="CP178" s="8">
        <f t="shared" si="136"/>
        <v>1.110153986384226</v>
      </c>
      <c r="CQ178" s="8">
        <f t="shared" si="137"/>
        <v>1.1061111064323845</v>
      </c>
      <c r="CR178" s="8">
        <f t="shared" si="138"/>
        <v>1.059648650958743</v>
      </c>
      <c r="CS178" s="2">
        <f t="shared" si="93"/>
        <v>0.03225807387815663</v>
      </c>
      <c r="CT178" s="2">
        <f t="shared" si="94"/>
        <v>0.03219608944134156</v>
      </c>
      <c r="CU178" s="8">
        <f t="shared" si="84"/>
        <v>1.2138494567283251</v>
      </c>
      <c r="CV178" s="8">
        <f t="shared" si="85"/>
        <v>0.641</v>
      </c>
      <c r="CW178">
        <f t="shared" si="86"/>
        <v>3</v>
      </c>
      <c r="CX178">
        <f t="shared" si="87"/>
        <v>1</v>
      </c>
      <c r="CY178" s="2">
        <f t="shared" si="88"/>
        <v>0.9503593285571027</v>
      </c>
      <c r="CZ178">
        <f t="shared" si="89"/>
        <v>0.4</v>
      </c>
      <c r="DA178">
        <f t="shared" si="90"/>
        <v>2</v>
      </c>
      <c r="DB178" s="3" t="str">
        <f t="shared" si="91"/>
        <v>7_1989</v>
      </c>
      <c r="DC178">
        <f t="shared" si="92"/>
        <v>1</v>
      </c>
    </row>
    <row r="179" spans="5:107" ht="18">
      <c r="E179" t="str">
        <f t="shared" si="101"/>
        <v>4_1981</v>
      </c>
      <c r="F179" s="3">
        <v>29677</v>
      </c>
      <c r="G179">
        <v>132.809998</v>
      </c>
      <c r="H179" s="4">
        <v>0</v>
      </c>
      <c r="I179">
        <f t="shared" si="122"/>
        <v>0.9731096269961791</v>
      </c>
      <c r="J179">
        <f t="shared" si="123"/>
        <v>1.0380782333005085</v>
      </c>
      <c r="X179" s="3">
        <v>32782</v>
      </c>
      <c r="Y179">
        <v>9257.128</v>
      </c>
      <c r="Z179" s="2">
        <f t="shared" si="105"/>
        <v>0.027438111777549956</v>
      </c>
      <c r="AA179" s="2">
        <f t="shared" si="106"/>
        <v>0.007905198157312165</v>
      </c>
      <c r="AB179">
        <v>778.084</v>
      </c>
      <c r="AC179">
        <v>653.902</v>
      </c>
      <c r="AD179">
        <v>-82.765</v>
      </c>
      <c r="AE179">
        <f t="shared" si="102"/>
        <v>-124.1819999999999</v>
      </c>
      <c r="AF179">
        <f t="shared" si="103"/>
        <v>1431.9859999999999</v>
      </c>
      <c r="AG179" t="s">
        <v>92</v>
      </c>
      <c r="AH179" t="str">
        <f t="shared" si="104"/>
        <v>10_1989</v>
      </c>
      <c r="AI179" s="2">
        <f t="shared" si="113"/>
        <v>-0.011643093899599055</v>
      </c>
      <c r="AJ179">
        <f t="shared" si="116"/>
        <v>0</v>
      </c>
      <c r="AK179">
        <f t="shared" si="117"/>
        <v>-1</v>
      </c>
      <c r="AL179" s="6">
        <f t="shared" si="114"/>
        <v>32782</v>
      </c>
      <c r="AM179">
        <f t="shared" si="115"/>
        <v>-1</v>
      </c>
      <c r="AN179" t="str">
        <f t="shared" si="107"/>
        <v>10_1989</v>
      </c>
      <c r="AO179">
        <v>0.9861253827418053</v>
      </c>
      <c r="AP179">
        <v>3633.6</v>
      </c>
      <c r="AQ179">
        <v>63.262</v>
      </c>
      <c r="AR179">
        <v>125.4</v>
      </c>
      <c r="AS179" s="2">
        <f t="shared" si="96"/>
        <v>1.139629817642089</v>
      </c>
      <c r="AT179" s="2">
        <f t="shared" si="96"/>
        <v>1.0644169083399244</v>
      </c>
      <c r="AU179" s="2">
        <f t="shared" si="96"/>
        <v>1.0373200406650707</v>
      </c>
      <c r="AV179" s="2">
        <f t="shared" si="95"/>
        <v>1.0458715596330275</v>
      </c>
      <c r="AW179" s="2">
        <f t="shared" si="99"/>
        <v>0.031202090553302808</v>
      </c>
      <c r="AX179" s="2">
        <f t="shared" si="99"/>
        <v>-0.008278816672789846</v>
      </c>
      <c r="AY179" s="2">
        <f t="shared" si="99"/>
        <v>-0.0032731810797577143</v>
      </c>
      <c r="AZ179" s="2">
        <f t="shared" si="97"/>
        <v>-0.004761351759377641</v>
      </c>
      <c r="BB179" s="2" t="str">
        <f t="shared" si="124"/>
        <v>10_1989</v>
      </c>
      <c r="BC179" s="2">
        <f t="shared" si="125"/>
        <v>-0.011643093899599055</v>
      </c>
      <c r="BD179" s="2">
        <f t="shared" si="126"/>
        <v>-0.0032731810797577143</v>
      </c>
      <c r="BE179">
        <f t="shared" si="127"/>
        <v>-0.010550925754237994</v>
      </c>
      <c r="BF179" s="2">
        <f t="shared" si="128"/>
        <v>-0.00703231223581291</v>
      </c>
      <c r="BG179">
        <f t="shared" si="129"/>
        <v>4</v>
      </c>
      <c r="BH179">
        <f t="shared" si="130"/>
        <v>3</v>
      </c>
      <c r="BI179">
        <f t="shared" si="131"/>
        <v>356.970001</v>
      </c>
      <c r="BJ179" s="8">
        <f t="shared" si="132"/>
        <v>0.9963582710133672</v>
      </c>
      <c r="BK179" s="8">
        <f t="shared" si="133"/>
        <v>0.9545060090357564</v>
      </c>
      <c r="BL179" s="8">
        <f t="shared" si="135"/>
        <v>0.9963862285447342</v>
      </c>
      <c r="BM179" t="str">
        <f>"9"&amp;RIGHT(BB178,5)</f>
        <v>9_1989</v>
      </c>
      <c r="BN179">
        <f t="shared" si="134"/>
        <v>3</v>
      </c>
      <c r="BP179">
        <f t="shared" si="139"/>
        <v>1</v>
      </c>
      <c r="BQ179" s="8">
        <f t="shared" si="143"/>
        <v>0.088</v>
      </c>
      <c r="BR179">
        <f t="shared" si="140"/>
        <v>4</v>
      </c>
      <c r="BS179" s="8">
        <f t="shared" si="144"/>
        <v>0.858</v>
      </c>
      <c r="BT179">
        <f t="shared" si="141"/>
        <v>2</v>
      </c>
      <c r="BU179" s="8">
        <f t="shared" si="145"/>
        <v>0.413</v>
      </c>
      <c r="BV179" s="8">
        <f t="shared" si="142"/>
        <v>0.946</v>
      </c>
      <c r="BY179">
        <f t="shared" si="108"/>
        <v>1989</v>
      </c>
      <c r="BZ179">
        <f t="shared" si="118"/>
        <v>1989</v>
      </c>
      <c r="CA179">
        <f t="shared" si="119"/>
        <v>10</v>
      </c>
      <c r="CB179">
        <f t="shared" si="120"/>
        <v>9</v>
      </c>
      <c r="CC179">
        <f t="shared" si="121"/>
        <v>12</v>
      </c>
      <c r="CD179" t="str">
        <f t="shared" si="109"/>
        <v>9_1989</v>
      </c>
      <c r="CE179" t="str">
        <f t="shared" si="109"/>
        <v>12_1989</v>
      </c>
      <c r="CG179" s="3" t="str">
        <f t="shared" si="110"/>
        <v>10_1989</v>
      </c>
      <c r="CH179">
        <f t="shared" si="111"/>
        <v>0.027438111777549956</v>
      </c>
      <c r="CI179" s="2">
        <f t="shared" si="112"/>
        <v>-0.011643093899599055</v>
      </c>
      <c r="CJ179" s="2">
        <v>1.0443514644351464</v>
      </c>
      <c r="CK179" s="2">
        <v>1.0463960231980116</v>
      </c>
      <c r="CL179" s="2">
        <f t="shared" si="100"/>
        <v>0.002044558762865245</v>
      </c>
      <c r="CM179">
        <f t="shared" si="98"/>
        <v>3</v>
      </c>
      <c r="CN179">
        <v>356.970001</v>
      </c>
      <c r="CO179">
        <v>355.670013</v>
      </c>
      <c r="CP179" s="8">
        <f t="shared" si="136"/>
        <v>0.9963582710133672</v>
      </c>
      <c r="CQ179" s="8">
        <f t="shared" si="137"/>
        <v>0.9545060090357564</v>
      </c>
      <c r="CR179" s="8">
        <f t="shared" si="138"/>
        <v>0.9963862285447342</v>
      </c>
      <c r="CS179" s="2">
        <f t="shared" si="93"/>
        <v>0.03136846256539558</v>
      </c>
      <c r="CT179" s="2">
        <f t="shared" si="94"/>
        <v>0.032213875003712644</v>
      </c>
      <c r="CU179" s="8">
        <f t="shared" si="84"/>
        <v>0.8517482536449812</v>
      </c>
      <c r="CV179" s="8">
        <f t="shared" si="85"/>
        <v>0.404</v>
      </c>
      <c r="CW179">
        <f t="shared" si="86"/>
        <v>2</v>
      </c>
      <c r="CX179">
        <f t="shared" si="87"/>
        <v>0</v>
      </c>
      <c r="CY179" s="2">
        <f t="shared" si="88"/>
        <v>1.3614310261729516</v>
      </c>
      <c r="CZ179">
        <f t="shared" si="89"/>
        <v>0.904</v>
      </c>
      <c r="DA179">
        <f t="shared" si="90"/>
        <v>4</v>
      </c>
      <c r="DB179" s="3" t="str">
        <f t="shared" si="91"/>
        <v>10_1989</v>
      </c>
      <c r="DC179">
        <f t="shared" si="92"/>
        <v>0</v>
      </c>
    </row>
    <row r="180" spans="5:107" ht="18">
      <c r="E180" t="str">
        <f t="shared" si="101"/>
        <v>5_1981</v>
      </c>
      <c r="F180" s="3">
        <v>29707</v>
      </c>
      <c r="G180">
        <v>130.960007</v>
      </c>
      <c r="H180" s="4">
        <v>0</v>
      </c>
      <c r="I180">
        <f t="shared" si="122"/>
        <v>0.9595545928943315</v>
      </c>
      <c r="J180">
        <f t="shared" si="123"/>
        <v>1.0116387424339242</v>
      </c>
      <c r="X180" s="3">
        <v>32874</v>
      </c>
      <c r="Y180">
        <v>9358.289</v>
      </c>
      <c r="Z180" s="2">
        <f t="shared" si="105"/>
        <v>0.028213017007731045</v>
      </c>
      <c r="AA180" s="2">
        <f t="shared" si="106"/>
        <v>0.044433362054102865</v>
      </c>
      <c r="AB180">
        <v>802.759</v>
      </c>
      <c r="AC180">
        <v>682.3</v>
      </c>
      <c r="AD180">
        <v>-88.536</v>
      </c>
      <c r="AE180">
        <f t="shared" si="102"/>
        <v>-120.45900000000006</v>
      </c>
      <c r="AF180">
        <f t="shared" si="103"/>
        <v>1485.059</v>
      </c>
      <c r="AG180" t="s">
        <v>92</v>
      </c>
      <c r="AH180" t="str">
        <f t="shared" si="104"/>
        <v>1_1990</v>
      </c>
      <c r="AI180" s="2">
        <f t="shared" si="113"/>
        <v>0.0007749052301810888</v>
      </c>
      <c r="AJ180">
        <f t="shared" si="116"/>
        <v>1</v>
      </c>
      <c r="AK180">
        <f t="shared" si="117"/>
        <v>0</v>
      </c>
      <c r="AL180" s="6">
        <f t="shared" si="114"/>
        <v>32874</v>
      </c>
      <c r="AM180">
        <f t="shared" si="115"/>
        <v>1</v>
      </c>
      <c r="AN180" t="str">
        <f t="shared" si="107"/>
        <v>1_1990</v>
      </c>
      <c r="AO180">
        <v>1.0311210148865348</v>
      </c>
      <c r="AP180">
        <v>3730.7</v>
      </c>
      <c r="AQ180">
        <v>63.856</v>
      </c>
      <c r="AR180">
        <v>127.5</v>
      </c>
      <c r="AS180" s="2">
        <f t="shared" si="96"/>
        <v>1.1597453900824144</v>
      </c>
      <c r="AT180" s="2">
        <f t="shared" si="96"/>
        <v>1.070901627579872</v>
      </c>
      <c r="AU180" s="2">
        <f t="shared" si="96"/>
        <v>1.03551389744754</v>
      </c>
      <c r="AV180" s="2">
        <f t="shared" si="95"/>
        <v>1.051980198019802</v>
      </c>
      <c r="AW180" s="2">
        <f t="shared" si="99"/>
        <v>0.02011557244032547</v>
      </c>
      <c r="AX180" s="2">
        <f t="shared" si="99"/>
        <v>0.006484719239947534</v>
      </c>
      <c r="AY180" s="2">
        <f t="shared" si="99"/>
        <v>-0.001806143217530698</v>
      </c>
      <c r="AZ180" s="2">
        <f t="shared" si="97"/>
        <v>0.006108638386774556</v>
      </c>
      <c r="BB180" s="2" t="str">
        <f t="shared" si="124"/>
        <v>1_1990</v>
      </c>
      <c r="BC180" s="2">
        <f t="shared" si="125"/>
        <v>0.0007749052301810888</v>
      </c>
      <c r="BD180" s="2">
        <f t="shared" si="126"/>
        <v>-0.001806143217530698</v>
      </c>
      <c r="BE180">
        <f t="shared" si="127"/>
        <v>-0.014939045008042884</v>
      </c>
      <c r="BF180" s="2">
        <f t="shared" si="128"/>
        <v>-0.011109432887326465</v>
      </c>
      <c r="BG180">
        <f t="shared" si="129"/>
        <v>1</v>
      </c>
      <c r="BH180">
        <f t="shared" si="130"/>
        <v>2</v>
      </c>
      <c r="BI180">
        <f t="shared" si="131"/>
        <v>355.670013</v>
      </c>
      <c r="BJ180" s="8">
        <f t="shared" si="132"/>
        <v>0.9579947663453989</v>
      </c>
      <c r="BK180" s="8">
        <f t="shared" si="133"/>
        <v>1.0000280597172526</v>
      </c>
      <c r="BL180" s="8">
        <f t="shared" si="135"/>
        <v>0.8791576196219837</v>
      </c>
      <c r="BM180" t="str">
        <f>"12"&amp;RIGHT(BB179,5)</f>
        <v>12_1989</v>
      </c>
      <c r="BN180">
        <f t="shared" si="134"/>
        <v>2</v>
      </c>
      <c r="BP180">
        <f t="shared" si="139"/>
        <v>3</v>
      </c>
      <c r="BQ180" s="8">
        <f t="shared" si="143"/>
        <v>0.581</v>
      </c>
      <c r="BR180">
        <f t="shared" si="140"/>
        <v>3</v>
      </c>
      <c r="BS180" s="8">
        <f t="shared" si="144"/>
        <v>0.7150000000000001</v>
      </c>
      <c r="BT180">
        <f t="shared" si="141"/>
        <v>4</v>
      </c>
      <c r="BU180" s="8">
        <f t="shared" si="145"/>
        <v>0.753</v>
      </c>
      <c r="BV180" s="8">
        <f t="shared" si="142"/>
        <v>1.296</v>
      </c>
      <c r="BY180">
        <f t="shared" si="108"/>
        <v>1989</v>
      </c>
      <c r="BZ180">
        <f t="shared" si="118"/>
        <v>1990</v>
      </c>
      <c r="CA180">
        <f t="shared" si="119"/>
        <v>1</v>
      </c>
      <c r="CB180">
        <f t="shared" si="120"/>
        <v>12</v>
      </c>
      <c r="CC180">
        <f t="shared" si="121"/>
        <v>3</v>
      </c>
      <c r="CD180" t="str">
        <f t="shared" si="109"/>
        <v>12_1989</v>
      </c>
      <c r="CE180" t="str">
        <f t="shared" si="109"/>
        <v>3_1990</v>
      </c>
      <c r="CG180" s="3" t="str">
        <f t="shared" si="110"/>
        <v>1_1990</v>
      </c>
      <c r="CH180">
        <f t="shared" si="111"/>
        <v>0.028213017007731045</v>
      </c>
      <c r="CI180" s="2">
        <f t="shared" si="112"/>
        <v>0.0007749052301810888</v>
      </c>
      <c r="CJ180" s="2">
        <v>1.0463960231980116</v>
      </c>
      <c r="CK180" s="2">
        <v>1.0523731587561374</v>
      </c>
      <c r="CL180" s="2">
        <f t="shared" si="100"/>
        <v>0.005977135558125735</v>
      </c>
      <c r="CM180">
        <f t="shared" si="98"/>
        <v>2</v>
      </c>
      <c r="CN180">
        <v>355.670013</v>
      </c>
      <c r="CO180">
        <v>340.730011</v>
      </c>
      <c r="CP180" s="8">
        <f t="shared" si="136"/>
        <v>0.9579947663453989</v>
      </c>
      <c r="CQ180" s="8">
        <f t="shared" si="137"/>
        <v>1.0000280597172526</v>
      </c>
      <c r="CR180" s="8">
        <f t="shared" si="138"/>
        <v>0.8791576196219837</v>
      </c>
      <c r="CS180" s="2">
        <f t="shared" si="93"/>
        <v>0.030530145001019804</v>
      </c>
      <c r="CT180" s="2">
        <f t="shared" si="94"/>
        <v>0.03322593073228153</v>
      </c>
      <c r="CU180" s="8">
        <f t="shared" si="84"/>
        <v>0.849126461950995</v>
      </c>
      <c r="CV180" s="8">
        <f t="shared" si="85"/>
        <v>0.4</v>
      </c>
      <c r="CW180">
        <f t="shared" si="86"/>
        <v>2</v>
      </c>
      <c r="CX180">
        <f t="shared" si="87"/>
        <v>0</v>
      </c>
      <c r="CY180" s="2">
        <f t="shared" si="88"/>
        <v>0.9766776968138259</v>
      </c>
      <c r="CZ180">
        <f t="shared" si="89"/>
        <v>0.437</v>
      </c>
      <c r="DA180">
        <f t="shared" si="90"/>
        <v>2</v>
      </c>
      <c r="DB180" s="3" t="str">
        <f t="shared" si="91"/>
        <v>1_1990</v>
      </c>
      <c r="DC180">
        <f t="shared" si="92"/>
        <v>1</v>
      </c>
    </row>
    <row r="181" spans="5:107" ht="18">
      <c r="E181" t="str">
        <f t="shared" si="101"/>
        <v>6_1981</v>
      </c>
      <c r="F181" s="3">
        <v>29738</v>
      </c>
      <c r="G181">
        <v>128.639999</v>
      </c>
      <c r="H181" s="4">
        <v>0</v>
      </c>
      <c r="I181">
        <f t="shared" si="122"/>
        <v>0.942555706112418</v>
      </c>
      <c r="J181">
        <f t="shared" si="123"/>
        <v>0.9866165535059415</v>
      </c>
      <c r="X181" s="3">
        <v>32964</v>
      </c>
      <c r="Y181">
        <v>9392.251</v>
      </c>
      <c r="Z181" s="2">
        <f t="shared" si="105"/>
        <v>0.02412763656478467</v>
      </c>
      <c r="AA181" s="2">
        <f t="shared" si="106"/>
        <v>0.014595541568659831</v>
      </c>
      <c r="AB181">
        <v>801.412</v>
      </c>
      <c r="AC181">
        <v>690.785</v>
      </c>
      <c r="AD181">
        <v>-68.833</v>
      </c>
      <c r="AE181">
        <f t="shared" si="102"/>
        <v>-110.62700000000007</v>
      </c>
      <c r="AF181">
        <f t="shared" si="103"/>
        <v>1492.1970000000001</v>
      </c>
      <c r="AG181" t="s">
        <v>92</v>
      </c>
      <c r="AH181" t="str">
        <f t="shared" si="104"/>
        <v>4_1990</v>
      </c>
      <c r="AI181" s="2">
        <f t="shared" si="113"/>
        <v>-0.004085380442946374</v>
      </c>
      <c r="AJ181">
        <f t="shared" si="116"/>
        <v>0</v>
      </c>
      <c r="AK181">
        <f t="shared" si="117"/>
        <v>-1</v>
      </c>
      <c r="AL181" s="6">
        <f t="shared" si="114"/>
        <v>32964</v>
      </c>
      <c r="AM181">
        <f t="shared" si="115"/>
        <v>-1</v>
      </c>
      <c r="AN181" t="str">
        <f t="shared" si="107"/>
        <v>4_1990</v>
      </c>
      <c r="AO181">
        <v>1.0717463665425306</v>
      </c>
      <c r="AP181">
        <v>3770</v>
      </c>
      <c r="AQ181">
        <v>64.666</v>
      </c>
      <c r="AR181">
        <v>128.9</v>
      </c>
      <c r="AS181" s="2">
        <f t="shared" si="96"/>
        <v>1.1211038837135165</v>
      </c>
      <c r="AT181" s="2">
        <f t="shared" si="96"/>
        <v>1.0640699971775331</v>
      </c>
      <c r="AU181" s="2">
        <f t="shared" si="96"/>
        <v>1.0393956441372658</v>
      </c>
      <c r="AV181" s="2">
        <f t="shared" si="95"/>
        <v>1.0471161657189278</v>
      </c>
      <c r="AW181" s="2">
        <f t="shared" si="99"/>
        <v>-0.03864150636889785</v>
      </c>
      <c r="AX181" s="2">
        <f t="shared" si="99"/>
        <v>-0.006831630402338806</v>
      </c>
      <c r="AY181" s="2">
        <f t="shared" si="99"/>
        <v>0.0038817466897258512</v>
      </c>
      <c r="AZ181" s="2">
        <f t="shared" si="97"/>
        <v>-0.004864032300874177</v>
      </c>
      <c r="BB181" s="2" t="str">
        <f t="shared" si="124"/>
        <v>4_1990</v>
      </c>
      <c r="BC181" s="2">
        <f t="shared" si="125"/>
        <v>-0.004085380442946374</v>
      </c>
      <c r="BD181" s="2">
        <f t="shared" si="126"/>
        <v>0.0038817466897258512</v>
      </c>
      <c r="BE181">
        <f t="shared" si="127"/>
        <v>-0.01335533361466057</v>
      </c>
      <c r="BF181" s="2">
        <f t="shared" si="128"/>
        <v>-0.004813080120467328</v>
      </c>
      <c r="BG181">
        <f t="shared" si="129"/>
        <v>3</v>
      </c>
      <c r="BH181">
        <f t="shared" si="130"/>
        <v>4</v>
      </c>
      <c r="BI181">
        <f t="shared" si="131"/>
        <v>340.730011</v>
      </c>
      <c r="BJ181" s="8">
        <f t="shared" si="132"/>
        <v>1.0438763288156616</v>
      </c>
      <c r="BK181" s="8">
        <f t="shared" si="133"/>
        <v>0.9177060778482469</v>
      </c>
      <c r="BL181" s="8">
        <f t="shared" si="135"/>
        <v>0.944765631460623</v>
      </c>
      <c r="BM181" t="str">
        <f>"3"&amp;RIGHT(BB180,5)</f>
        <v>3_1990</v>
      </c>
      <c r="BN181">
        <f t="shared" si="134"/>
        <v>4</v>
      </c>
      <c r="BP181">
        <f t="shared" si="139"/>
        <v>2</v>
      </c>
      <c r="BQ181" s="8">
        <f t="shared" si="143"/>
        <v>0.334</v>
      </c>
      <c r="BR181">
        <f t="shared" si="140"/>
        <v>1</v>
      </c>
      <c r="BS181" s="8">
        <f t="shared" si="144"/>
        <v>0.08399999999999996</v>
      </c>
      <c r="BT181">
        <f t="shared" si="141"/>
        <v>1</v>
      </c>
      <c r="BU181" s="8">
        <f t="shared" si="145"/>
        <v>0.083</v>
      </c>
      <c r="BV181" s="8">
        <f t="shared" si="142"/>
        <v>0.418</v>
      </c>
      <c r="BY181">
        <f t="shared" si="108"/>
        <v>1990</v>
      </c>
      <c r="BZ181">
        <f t="shared" si="118"/>
        <v>1990</v>
      </c>
      <c r="CA181">
        <f t="shared" si="119"/>
        <v>4</v>
      </c>
      <c r="CB181">
        <f t="shared" si="120"/>
        <v>3</v>
      </c>
      <c r="CC181">
        <f t="shared" si="121"/>
        <v>6</v>
      </c>
      <c r="CD181" t="str">
        <f t="shared" si="109"/>
        <v>3_1990</v>
      </c>
      <c r="CE181" t="str">
        <f t="shared" si="109"/>
        <v>6_1990</v>
      </c>
      <c r="CG181" s="3" t="str">
        <f t="shared" si="110"/>
        <v>4_1990</v>
      </c>
      <c r="CH181">
        <f t="shared" si="111"/>
        <v>0.02412763656478467</v>
      </c>
      <c r="CI181" s="2">
        <f t="shared" si="112"/>
        <v>-0.004085380442946374</v>
      </c>
      <c r="CJ181" s="2">
        <v>1.0523731587561374</v>
      </c>
      <c r="CK181" s="2">
        <v>1.0467365028203064</v>
      </c>
      <c r="CL181" s="2">
        <f t="shared" si="100"/>
        <v>-0.005636655935830959</v>
      </c>
      <c r="CM181">
        <f t="shared" si="98"/>
        <v>4</v>
      </c>
      <c r="CN181">
        <v>340.730011</v>
      </c>
      <c r="CO181">
        <v>355.679993</v>
      </c>
      <c r="CP181" s="8">
        <f t="shared" si="136"/>
        <v>1.0438763288156616</v>
      </c>
      <c r="CQ181" s="8">
        <f t="shared" si="137"/>
        <v>0.9177060778482469</v>
      </c>
      <c r="CR181" s="8">
        <f t="shared" si="138"/>
        <v>0.944765631460623</v>
      </c>
      <c r="CS181" s="2">
        <f t="shared" si="93"/>
        <v>0.030474666271348358</v>
      </c>
      <c r="CT181" s="2">
        <f t="shared" si="94"/>
        <v>0.032835572712542005</v>
      </c>
      <c r="CU181" s="8">
        <f t="shared" si="84"/>
        <v>0.7348017583250127</v>
      </c>
      <c r="CV181" s="8">
        <f t="shared" si="85"/>
        <v>0.32</v>
      </c>
      <c r="CW181">
        <f t="shared" si="86"/>
        <v>2</v>
      </c>
      <c r="CX181">
        <f t="shared" si="87"/>
        <v>0</v>
      </c>
      <c r="CY181" s="2">
        <f t="shared" si="88"/>
        <v>1.1244193447975375</v>
      </c>
      <c r="CZ181">
        <f t="shared" si="89"/>
        <v>0.65</v>
      </c>
      <c r="DA181">
        <f t="shared" si="90"/>
        <v>3</v>
      </c>
      <c r="DB181" s="3" t="str">
        <f t="shared" si="91"/>
        <v>4_1990</v>
      </c>
      <c r="DC181">
        <f t="shared" si="92"/>
        <v>0</v>
      </c>
    </row>
    <row r="182" spans="5:107" ht="18">
      <c r="E182" t="str">
        <f t="shared" si="101"/>
        <v>7_1981</v>
      </c>
      <c r="F182" s="3">
        <v>29768</v>
      </c>
      <c r="G182">
        <v>132.639999</v>
      </c>
      <c r="H182" s="4">
        <v>1</v>
      </c>
      <c r="I182">
        <f t="shared" si="122"/>
        <v>0.971864030535288</v>
      </c>
      <c r="J182">
        <f t="shared" si="123"/>
        <v>1.0102120418577398</v>
      </c>
      <c r="X182" s="3">
        <v>33055</v>
      </c>
      <c r="Y182">
        <v>9398.499</v>
      </c>
      <c r="Z182" s="2">
        <f t="shared" si="105"/>
        <v>0.01727214308420999</v>
      </c>
      <c r="AA182" s="2">
        <f t="shared" si="106"/>
        <v>0.0026635733196778144</v>
      </c>
      <c r="AB182">
        <v>798.176</v>
      </c>
      <c r="AC182">
        <v>696.014</v>
      </c>
      <c r="AD182">
        <v>-74.953</v>
      </c>
      <c r="AE182">
        <f t="shared" si="102"/>
        <v>-102.16200000000003</v>
      </c>
      <c r="AF182">
        <f t="shared" si="103"/>
        <v>1494.19</v>
      </c>
      <c r="AG182" t="s">
        <v>92</v>
      </c>
      <c r="AH182" t="str">
        <f t="shared" si="104"/>
        <v>7_1990</v>
      </c>
      <c r="AI182" s="2">
        <f t="shared" si="113"/>
        <v>-0.0068554934805746814</v>
      </c>
      <c r="AJ182">
        <f t="shared" si="116"/>
        <v>0</v>
      </c>
      <c r="AK182">
        <f t="shared" si="117"/>
        <v>-2</v>
      </c>
      <c r="AL182" s="6">
        <f t="shared" si="114"/>
        <v>33055</v>
      </c>
      <c r="AM182">
        <f t="shared" si="115"/>
        <v>-2</v>
      </c>
      <c r="AN182" t="str">
        <f t="shared" si="107"/>
        <v>7_1990</v>
      </c>
      <c r="AO182">
        <v>0.9750514103907191</v>
      </c>
      <c r="AP182">
        <v>3821.7</v>
      </c>
      <c r="AQ182">
        <v>65.28</v>
      </c>
      <c r="AR182">
        <v>130.5</v>
      </c>
      <c r="AS182" s="2">
        <f t="shared" si="96"/>
        <v>1.0178908956048798</v>
      </c>
      <c r="AT182" s="2">
        <f t="shared" si="96"/>
        <v>1.0658169952868337</v>
      </c>
      <c r="AU182" s="2">
        <f t="shared" si="96"/>
        <v>1.0406835862772605</v>
      </c>
      <c r="AV182" s="2">
        <f t="shared" si="95"/>
        <v>1.0481927710843373</v>
      </c>
      <c r="AW182" s="2">
        <f t="shared" si="99"/>
        <v>-0.10321298810863677</v>
      </c>
      <c r="AX182" s="2">
        <f t="shared" si="99"/>
        <v>0.0017469981093005682</v>
      </c>
      <c r="AY182" s="2">
        <f t="shared" si="99"/>
        <v>0.0012879421399947244</v>
      </c>
      <c r="AZ182" s="2">
        <f t="shared" si="97"/>
        <v>0.0010766053654094332</v>
      </c>
      <c r="BB182" s="2" t="str">
        <f t="shared" si="124"/>
        <v>7_1990</v>
      </c>
      <c r="BC182" s="2">
        <f t="shared" si="125"/>
        <v>-0.0068554934805746814</v>
      </c>
      <c r="BD182" s="2">
        <f t="shared" si="126"/>
        <v>0.0012879421399947244</v>
      </c>
      <c r="BE182">
        <f t="shared" si="127"/>
        <v>-0.02180906259293902</v>
      </c>
      <c r="BF182" s="2">
        <f t="shared" si="128"/>
        <v>9.036453243216336E-05</v>
      </c>
      <c r="BG182">
        <f t="shared" si="129"/>
        <v>3</v>
      </c>
      <c r="BH182">
        <f t="shared" si="130"/>
        <v>3</v>
      </c>
      <c r="BI182">
        <f t="shared" si="131"/>
        <v>355.679993</v>
      </c>
      <c r="BJ182" s="8">
        <f t="shared" si="132"/>
        <v>0.87913295139994</v>
      </c>
      <c r="BK182" s="8">
        <f t="shared" si="133"/>
        <v>0.9050551347711031</v>
      </c>
      <c r="BL182" s="8">
        <f t="shared" si="135"/>
        <v>1.0677294097899963</v>
      </c>
      <c r="BM182" t="str">
        <f>"6"&amp;RIGHT(BB181,5)</f>
        <v>6_1990</v>
      </c>
      <c r="BN182">
        <f t="shared" si="134"/>
        <v>3</v>
      </c>
      <c r="BP182">
        <f t="shared" si="139"/>
        <v>1</v>
      </c>
      <c r="BQ182" s="8">
        <f t="shared" si="143"/>
        <v>0.221</v>
      </c>
      <c r="BR182">
        <f t="shared" si="140"/>
        <v>2</v>
      </c>
      <c r="BS182" s="8">
        <f t="shared" si="144"/>
        <v>0.31100000000000005</v>
      </c>
      <c r="BT182">
        <f t="shared" si="141"/>
        <v>1</v>
      </c>
      <c r="BU182" s="8">
        <f t="shared" si="145"/>
        <v>0.123</v>
      </c>
      <c r="BV182" s="8">
        <f t="shared" si="142"/>
        <v>0.532</v>
      </c>
      <c r="BY182">
        <f t="shared" si="108"/>
        <v>1990</v>
      </c>
      <c r="BZ182">
        <f t="shared" si="118"/>
        <v>1990</v>
      </c>
      <c r="CA182">
        <f t="shared" si="119"/>
        <v>7</v>
      </c>
      <c r="CB182">
        <f t="shared" si="120"/>
        <v>6</v>
      </c>
      <c r="CC182">
        <f t="shared" si="121"/>
        <v>9</v>
      </c>
      <c r="CD182" t="str">
        <f t="shared" si="109"/>
        <v>6_1990</v>
      </c>
      <c r="CE182" t="str">
        <f t="shared" si="109"/>
        <v>9_1990</v>
      </c>
      <c r="CG182" s="3" t="str">
        <f t="shared" si="110"/>
        <v>7_1990</v>
      </c>
      <c r="CH182">
        <f t="shared" si="111"/>
        <v>0.01727214308420999</v>
      </c>
      <c r="CI182" s="2">
        <f t="shared" si="112"/>
        <v>-0.0068554934805746814</v>
      </c>
      <c r="CJ182" s="2">
        <v>1.0467365028203064</v>
      </c>
      <c r="CK182" s="2">
        <v>1.061698717948718</v>
      </c>
      <c r="CL182" s="2">
        <f t="shared" si="100"/>
        <v>0.014962215128411671</v>
      </c>
      <c r="CM182">
        <f t="shared" si="98"/>
        <v>3</v>
      </c>
      <c r="CN182">
        <v>355.679993</v>
      </c>
      <c r="CO182">
        <v>312.690002</v>
      </c>
      <c r="CP182" s="8">
        <f t="shared" si="136"/>
        <v>0.87913295139994</v>
      </c>
      <c r="CQ182" s="8">
        <f t="shared" si="137"/>
        <v>0.9050551347711031</v>
      </c>
      <c r="CR182" s="8">
        <f t="shared" si="138"/>
        <v>1.0677294097899963</v>
      </c>
      <c r="CS182" s="2">
        <f t="shared" si="93"/>
        <v>0.030324049855733778</v>
      </c>
      <c r="CT182" s="2">
        <f t="shared" si="94"/>
        <v>0.03264631202226442</v>
      </c>
      <c r="CU182" s="8">
        <f t="shared" si="84"/>
        <v>0.5290687374558749</v>
      </c>
      <c r="CV182" s="8">
        <f t="shared" si="85"/>
        <v>0.2</v>
      </c>
      <c r="CW182">
        <f t="shared" si="86"/>
        <v>1</v>
      </c>
      <c r="CX182">
        <f t="shared" si="87"/>
        <v>0</v>
      </c>
      <c r="CY182" s="2">
        <f t="shared" si="88"/>
        <v>1.2099928921802656</v>
      </c>
      <c r="CZ182">
        <f t="shared" si="89"/>
        <v>0.758</v>
      </c>
      <c r="DA182">
        <f t="shared" si="90"/>
        <v>4</v>
      </c>
      <c r="DB182" s="3" t="str">
        <f t="shared" si="91"/>
        <v>7_1990</v>
      </c>
      <c r="DC182">
        <f t="shared" si="92"/>
        <v>0</v>
      </c>
    </row>
    <row r="183" spans="5:107" ht="18">
      <c r="E183" t="str">
        <f t="shared" si="101"/>
        <v>8_1981</v>
      </c>
      <c r="F183" s="3">
        <v>29799</v>
      </c>
      <c r="G183">
        <v>121.239998</v>
      </c>
      <c r="H183" s="4">
        <v>1</v>
      </c>
      <c r="I183">
        <f t="shared" si="122"/>
        <v>0.8883352986030275</v>
      </c>
      <c r="J183">
        <f t="shared" si="123"/>
        <v>0.9258436555561763</v>
      </c>
      <c r="X183" s="3">
        <v>33147</v>
      </c>
      <c r="Y183">
        <v>9312.937</v>
      </c>
      <c r="Z183" s="2">
        <f t="shared" si="105"/>
        <v>0.006028759675787088</v>
      </c>
      <c r="AA183" s="2">
        <f t="shared" si="106"/>
        <v>-0.03592091329038183</v>
      </c>
      <c r="AB183">
        <v>776.77</v>
      </c>
      <c r="AC183">
        <v>702.143</v>
      </c>
      <c r="AD183">
        <v>-79.096</v>
      </c>
      <c r="AE183">
        <f t="shared" si="102"/>
        <v>-74.62699999999995</v>
      </c>
      <c r="AF183">
        <f t="shared" si="103"/>
        <v>1478.913</v>
      </c>
      <c r="AG183" t="s">
        <v>92</v>
      </c>
      <c r="AH183" t="str">
        <f t="shared" si="104"/>
        <v>10_1990</v>
      </c>
      <c r="AI183" s="2">
        <f t="shared" si="113"/>
        <v>-0.011243383408422902</v>
      </c>
      <c r="AJ183">
        <f t="shared" si="116"/>
        <v>0</v>
      </c>
      <c r="AK183">
        <f t="shared" si="117"/>
        <v>-3</v>
      </c>
      <c r="AL183" s="6">
        <f t="shared" si="114"/>
        <v>33147</v>
      </c>
      <c r="AM183">
        <f t="shared" si="115"/>
        <v>-3</v>
      </c>
      <c r="AN183" t="str">
        <f t="shared" si="107"/>
        <v>10_1990</v>
      </c>
      <c r="AO183">
        <v>0.924702031802991</v>
      </c>
      <c r="AP183">
        <v>3870.6</v>
      </c>
      <c r="AQ183">
        <v>66.004</v>
      </c>
      <c r="AR183">
        <v>133.4</v>
      </c>
      <c r="AS183" s="2">
        <f t="shared" si="96"/>
        <v>0.9377124329078379</v>
      </c>
      <c r="AT183" s="2">
        <f t="shared" si="96"/>
        <v>1.065224570673712</v>
      </c>
      <c r="AU183" s="2">
        <f t="shared" si="96"/>
        <v>1.0433435553728938</v>
      </c>
      <c r="AV183" s="2">
        <f t="shared" si="95"/>
        <v>1.0637958532695375</v>
      </c>
      <c r="AW183" s="2">
        <f t="shared" si="99"/>
        <v>-0.08017846269704187</v>
      </c>
      <c r="AX183" s="2">
        <f t="shared" si="99"/>
        <v>-0.0005924246131217004</v>
      </c>
      <c r="AY183" s="2">
        <f t="shared" si="99"/>
        <v>0.0026599690956332633</v>
      </c>
      <c r="AZ183" s="2">
        <f t="shared" si="97"/>
        <v>0.015603082185200234</v>
      </c>
      <c r="BB183" s="2" t="str">
        <f t="shared" si="124"/>
        <v>10_1990</v>
      </c>
      <c r="BC183" s="2">
        <f t="shared" si="125"/>
        <v>-0.011243383408422902</v>
      </c>
      <c r="BD183" s="2">
        <f t="shared" si="126"/>
        <v>0.0026599690956332633</v>
      </c>
      <c r="BE183">
        <f t="shared" si="127"/>
        <v>-0.02140935210176287</v>
      </c>
      <c r="BF183" s="2">
        <f t="shared" si="128"/>
        <v>0.006023514707823141</v>
      </c>
      <c r="BG183">
        <f t="shared" si="129"/>
        <v>3</v>
      </c>
      <c r="BH183">
        <f t="shared" si="130"/>
        <v>3</v>
      </c>
      <c r="BI183">
        <f t="shared" si="131"/>
        <v>312.690002</v>
      </c>
      <c r="BJ183" s="8">
        <f t="shared" si="132"/>
        <v>1.0294860786754545</v>
      </c>
      <c r="BK183" s="8">
        <f t="shared" si="133"/>
        <v>1.214525525507528</v>
      </c>
      <c r="BL183" s="8">
        <f t="shared" si="135"/>
        <v>1.1939300412937413</v>
      </c>
      <c r="BM183" t="str">
        <f>"9"&amp;RIGHT(BB182,5)</f>
        <v>9_1990</v>
      </c>
      <c r="BN183">
        <f t="shared" si="134"/>
        <v>3</v>
      </c>
      <c r="BP183">
        <f t="shared" si="139"/>
        <v>1</v>
      </c>
      <c r="BQ183" s="8">
        <f t="shared" si="143"/>
        <v>0.093</v>
      </c>
      <c r="BR183">
        <f t="shared" si="140"/>
        <v>1</v>
      </c>
      <c r="BS183" s="8">
        <f t="shared" si="144"/>
        <v>0.16300000000000003</v>
      </c>
      <c r="BT183">
        <f t="shared" si="141"/>
        <v>1</v>
      </c>
      <c r="BU183" s="8">
        <f t="shared" si="145"/>
        <v>0.044</v>
      </c>
      <c r="BV183" s="8">
        <f t="shared" si="142"/>
        <v>0.256</v>
      </c>
      <c r="BY183">
        <f t="shared" si="108"/>
        <v>1990</v>
      </c>
      <c r="BZ183">
        <f t="shared" si="118"/>
        <v>1990</v>
      </c>
      <c r="CA183">
        <f t="shared" si="119"/>
        <v>10</v>
      </c>
      <c r="CB183">
        <f t="shared" si="120"/>
        <v>9</v>
      </c>
      <c r="CC183">
        <f t="shared" si="121"/>
        <v>12</v>
      </c>
      <c r="CD183" t="str">
        <f t="shared" si="109"/>
        <v>9_1990</v>
      </c>
      <c r="CE183" t="str">
        <f t="shared" si="109"/>
        <v>12_1990</v>
      </c>
      <c r="CG183" s="3" t="str">
        <f t="shared" si="110"/>
        <v>10_1990</v>
      </c>
      <c r="CH183">
        <f t="shared" si="111"/>
        <v>0.006028759675787088</v>
      </c>
      <c r="CI183" s="2">
        <f t="shared" si="112"/>
        <v>-0.011243383408422902</v>
      </c>
      <c r="CJ183" s="2">
        <v>1.061698717948718</v>
      </c>
      <c r="CK183" s="2">
        <v>1.0625494853523356</v>
      </c>
      <c r="CL183" s="2">
        <f t="shared" si="100"/>
        <v>0.0008507674036175583</v>
      </c>
      <c r="CM183">
        <f t="shared" si="98"/>
        <v>3</v>
      </c>
      <c r="CN183">
        <v>312.690002</v>
      </c>
      <c r="CO183">
        <v>321.910004</v>
      </c>
      <c r="CP183" s="8">
        <f t="shared" si="136"/>
        <v>1.0294860786754545</v>
      </c>
      <c r="CQ183" s="8">
        <f t="shared" si="137"/>
        <v>1.214525525507528</v>
      </c>
      <c r="CR183" s="8">
        <f t="shared" si="138"/>
        <v>1.1939300412937413</v>
      </c>
      <c r="CS183" s="2">
        <f t="shared" si="93"/>
        <v>0.030169120791288997</v>
      </c>
      <c r="CT183" s="2">
        <f t="shared" si="94"/>
        <v>0.031378412335388184</v>
      </c>
      <c r="CU183" s="8">
        <f t="shared" si="84"/>
        <v>0.19213080672625132</v>
      </c>
      <c r="CV183" s="8">
        <f t="shared" si="85"/>
        <v>0.12</v>
      </c>
      <c r="CW183">
        <f t="shared" si="86"/>
        <v>1</v>
      </c>
      <c r="CX183">
        <f t="shared" si="87"/>
        <v>0</v>
      </c>
      <c r="CY183" s="2">
        <f t="shared" si="88"/>
        <v>1.358315879345583</v>
      </c>
      <c r="CZ183">
        <f t="shared" si="89"/>
        <v>0.9</v>
      </c>
      <c r="DA183">
        <f t="shared" si="90"/>
        <v>4</v>
      </c>
      <c r="DB183" s="3" t="str">
        <f t="shared" si="91"/>
        <v>10_1990</v>
      </c>
      <c r="DC183">
        <f t="shared" si="92"/>
        <v>0</v>
      </c>
    </row>
    <row r="184" spans="5:107" ht="18">
      <c r="E184" t="str">
        <f t="shared" si="101"/>
        <v>9_1981</v>
      </c>
      <c r="F184" s="3">
        <v>29830</v>
      </c>
      <c r="G184">
        <v>117.080002</v>
      </c>
      <c r="H184" s="4">
        <v>1</v>
      </c>
      <c r="I184">
        <f t="shared" si="122"/>
        <v>0.857854670511567</v>
      </c>
      <c r="J184">
        <f t="shared" si="123"/>
        <v>0.9003845304401734</v>
      </c>
      <c r="X184" s="3">
        <v>33239</v>
      </c>
      <c r="Y184">
        <v>9269.367</v>
      </c>
      <c r="Z184" s="2">
        <f t="shared" si="105"/>
        <v>-0.009501950623666433</v>
      </c>
      <c r="AA184" s="2">
        <f t="shared" si="106"/>
        <v>-0.01858283512850456</v>
      </c>
      <c r="AB184">
        <v>767.918</v>
      </c>
      <c r="AC184">
        <v>706.434</v>
      </c>
      <c r="AD184">
        <v>-47.14</v>
      </c>
      <c r="AE184">
        <f t="shared" si="102"/>
        <v>-61.48400000000004</v>
      </c>
      <c r="AF184">
        <f t="shared" si="103"/>
        <v>1474.3519999999999</v>
      </c>
      <c r="AG184" t="s">
        <v>92</v>
      </c>
      <c r="AH184" t="str">
        <f t="shared" si="104"/>
        <v>1_1991</v>
      </c>
      <c r="AI184" s="2">
        <f t="shared" si="113"/>
        <v>-0.01553071029945352</v>
      </c>
      <c r="AJ184">
        <f t="shared" si="116"/>
        <v>0</v>
      </c>
      <c r="AK184">
        <f t="shared" si="117"/>
        <v>-4</v>
      </c>
      <c r="AL184" s="6">
        <f t="shared" si="114"/>
        <v>33239</v>
      </c>
      <c r="AM184">
        <f t="shared" si="115"/>
        <v>-4</v>
      </c>
      <c r="AN184" t="str">
        <f t="shared" si="107"/>
        <v>1_1991</v>
      </c>
      <c r="AO184">
        <v>0.938849187022846</v>
      </c>
      <c r="AP184">
        <v>3841</v>
      </c>
      <c r="AQ184">
        <v>66.506</v>
      </c>
      <c r="AR184">
        <v>134.7</v>
      </c>
      <c r="AS184" s="2">
        <f t="shared" si="96"/>
        <v>0.9105130954257173</v>
      </c>
      <c r="AT184" s="2">
        <f t="shared" si="96"/>
        <v>1.0295654970916988</v>
      </c>
      <c r="AU184" s="2">
        <f t="shared" si="96"/>
        <v>1.0414996241543473</v>
      </c>
      <c r="AV184" s="2">
        <f t="shared" si="95"/>
        <v>1.056470588235294</v>
      </c>
      <c r="AW184" s="2">
        <f t="shared" si="99"/>
        <v>-0.027199337482120556</v>
      </c>
      <c r="AX184" s="2">
        <f t="shared" si="99"/>
        <v>-0.035659073582013256</v>
      </c>
      <c r="AY184" s="2">
        <f t="shared" si="99"/>
        <v>-0.001843931218546535</v>
      </c>
      <c r="AZ184" s="2">
        <f t="shared" si="97"/>
        <v>-0.007325265034243467</v>
      </c>
      <c r="BB184" s="2" t="str">
        <f t="shared" si="124"/>
        <v>1_1991</v>
      </c>
      <c r="BC184" s="2">
        <f t="shared" si="125"/>
        <v>-0.01553071029945352</v>
      </c>
      <c r="BD184" s="2">
        <f t="shared" si="126"/>
        <v>-0.001843931218546535</v>
      </c>
      <c r="BE184">
        <f t="shared" si="127"/>
        <v>-0.03771496763139748</v>
      </c>
      <c r="BF184" s="2">
        <f t="shared" si="128"/>
        <v>0.005985726706807304</v>
      </c>
      <c r="BG184">
        <f t="shared" si="129"/>
        <v>4</v>
      </c>
      <c r="BH184">
        <f t="shared" si="130"/>
        <v>4</v>
      </c>
      <c r="BI184">
        <f t="shared" si="131"/>
        <v>321.910004</v>
      </c>
      <c r="BJ184" s="8">
        <f t="shared" si="132"/>
        <v>1.1797396299619194</v>
      </c>
      <c r="BK184" s="8">
        <f t="shared" si="133"/>
        <v>1.1597340323726006</v>
      </c>
      <c r="BL184" s="8">
        <f t="shared" si="135"/>
        <v>1.1943400211942465</v>
      </c>
      <c r="BM184" t="str">
        <f>"12"&amp;RIGHT(BB183,5)</f>
        <v>12_1990</v>
      </c>
      <c r="BN184">
        <f t="shared" si="134"/>
        <v>4</v>
      </c>
      <c r="BP184">
        <f t="shared" si="139"/>
        <v>1</v>
      </c>
      <c r="BQ184" s="8">
        <f t="shared" si="143"/>
        <v>0.034</v>
      </c>
      <c r="BR184">
        <f t="shared" si="140"/>
        <v>3</v>
      </c>
      <c r="BS184" s="8">
        <f t="shared" si="144"/>
        <v>0.725</v>
      </c>
      <c r="BT184">
        <f t="shared" si="141"/>
        <v>2</v>
      </c>
      <c r="BU184" s="8">
        <f t="shared" si="145"/>
        <v>0.32</v>
      </c>
      <c r="BV184" s="8">
        <f t="shared" si="142"/>
        <v>0.759</v>
      </c>
      <c r="BY184">
        <f t="shared" si="108"/>
        <v>1990</v>
      </c>
      <c r="BZ184">
        <f t="shared" si="118"/>
        <v>1991</v>
      </c>
      <c r="CA184">
        <f t="shared" si="119"/>
        <v>1</v>
      </c>
      <c r="CB184">
        <f t="shared" si="120"/>
        <v>12</v>
      </c>
      <c r="CC184">
        <f t="shared" si="121"/>
        <v>3</v>
      </c>
      <c r="CD184" t="str">
        <f t="shared" si="109"/>
        <v>12_1990</v>
      </c>
      <c r="CE184" t="str">
        <f t="shared" si="109"/>
        <v>3_1991</v>
      </c>
      <c r="CG184" s="3" t="str">
        <f t="shared" si="110"/>
        <v>1_1991</v>
      </c>
      <c r="CH184">
        <f t="shared" si="111"/>
        <v>-0.009501950623666433</v>
      </c>
      <c r="CI184" s="2">
        <f t="shared" si="112"/>
        <v>-0.01553071029945352</v>
      </c>
      <c r="CJ184" s="2">
        <v>1.0625494853523356</v>
      </c>
      <c r="CK184" s="2">
        <v>1.048211508553655</v>
      </c>
      <c r="CL184" s="2">
        <f t="shared" si="100"/>
        <v>-0.014337976798680652</v>
      </c>
      <c r="CM184">
        <f t="shared" si="98"/>
        <v>4</v>
      </c>
      <c r="CN184">
        <v>321.910004</v>
      </c>
      <c r="CO184">
        <v>379.769989</v>
      </c>
      <c r="CP184" s="8">
        <f t="shared" si="136"/>
        <v>1.1797396299619194</v>
      </c>
      <c r="CQ184" s="8">
        <f t="shared" si="137"/>
        <v>1.1597340323726006</v>
      </c>
      <c r="CR184" s="8">
        <f t="shared" si="138"/>
        <v>1.1943400211942465</v>
      </c>
      <c r="CS184" s="2">
        <f t="shared" si="93"/>
        <v>0.0296302625301666</v>
      </c>
      <c r="CT184" s="2">
        <f t="shared" si="94"/>
        <v>0.03304342916464953</v>
      </c>
      <c r="CU184" s="8">
        <f aca="true" t="shared" si="146" ref="CU184:CU247">CH184/CT184</f>
        <v>-0.28755945928976995</v>
      </c>
      <c r="CV184" s="8">
        <f aca="true" t="shared" si="147" ref="CV184:CV247">PERCENTRANK($CU$55:$CU$295,CU184)</f>
        <v>0.05</v>
      </c>
      <c r="CW184">
        <f aca="true" t="shared" si="148" ref="CW184:CW247">IF(CV184&lt;0.25,1,IF(CV184&lt;0.5,2,IF(CV184&lt;0.75,3,4)))</f>
        <v>1</v>
      </c>
      <c r="CX184">
        <f aca="true" t="shared" si="149" ref="CX184:CX247">IF(CH184&gt;CT184,1,0)</f>
        <v>0</v>
      </c>
      <c r="CY184" s="2">
        <f aca="true" t="shared" si="150" ref="CY184:CY247">ABS((CT184-CI184)/CT184)</f>
        <v>1.4700090363523335</v>
      </c>
      <c r="CZ184">
        <f aca="true" t="shared" si="151" ref="CZ184:CZ247">PERCENTRANK(CY$55:CY$295,CY184)</f>
        <v>0.941</v>
      </c>
      <c r="DA184">
        <f aca="true" t="shared" si="152" ref="DA184:DA247">IF(CZ184&lt;0.25,1,IF(CZ184&lt;0.5,2,IF(CZ184&lt;0.75,3,4)))</f>
        <v>4</v>
      </c>
      <c r="DB184" s="3" t="str">
        <f aca="true" t="shared" si="153" ref="DB184:DB247">CG184</f>
        <v>1_1991</v>
      </c>
      <c r="DC184">
        <f aca="true" t="shared" si="154" ref="DC184:DC247">IF(OR(CI184&gt;0,CV184&gt;=0.5),1,0)</f>
        <v>0</v>
      </c>
    </row>
    <row r="185" spans="5:107" ht="18">
      <c r="E185" t="str">
        <f t="shared" si="101"/>
        <v>10_1981</v>
      </c>
      <c r="F185" s="3">
        <v>29860</v>
      </c>
      <c r="G185">
        <v>123.540001</v>
      </c>
      <c r="H185" s="4">
        <v>1</v>
      </c>
      <c r="I185">
        <f t="shared" si="122"/>
        <v>0.9051876071274211</v>
      </c>
      <c r="J185">
        <f t="shared" si="123"/>
        <v>0.9533449592612361</v>
      </c>
      <c r="X185" s="3">
        <v>33329</v>
      </c>
      <c r="Y185">
        <v>9341.642</v>
      </c>
      <c r="Z185" s="2">
        <f t="shared" si="105"/>
        <v>-0.005388378142790251</v>
      </c>
      <c r="AA185" s="2">
        <f t="shared" si="106"/>
        <v>0.0315554299594385</v>
      </c>
      <c r="AB185">
        <v>781.568</v>
      </c>
      <c r="AC185">
        <v>732.19</v>
      </c>
      <c r="AD185">
        <v>-23.188</v>
      </c>
      <c r="AE185">
        <f t="shared" si="102"/>
        <v>-49.37799999999993</v>
      </c>
      <c r="AF185">
        <f t="shared" si="103"/>
        <v>1513.758</v>
      </c>
      <c r="AG185" t="s">
        <v>92</v>
      </c>
      <c r="AH185" t="str">
        <f t="shared" si="104"/>
        <v>4_1991</v>
      </c>
      <c r="AI185" s="2">
        <f t="shared" si="113"/>
        <v>0.004113572480876182</v>
      </c>
      <c r="AJ185">
        <f t="shared" si="116"/>
        <v>1</v>
      </c>
      <c r="AK185">
        <f t="shared" si="117"/>
        <v>0</v>
      </c>
      <c r="AL185" s="6">
        <f t="shared" si="114"/>
        <v>33329</v>
      </c>
      <c r="AM185">
        <f t="shared" si="115"/>
        <v>1</v>
      </c>
      <c r="AN185" t="str">
        <f t="shared" si="107"/>
        <v>4_1991</v>
      </c>
      <c r="AO185">
        <v>0.970435535667622</v>
      </c>
      <c r="AP185">
        <v>3907.1</v>
      </c>
      <c r="AQ185">
        <v>66.961</v>
      </c>
      <c r="AR185">
        <v>135.1</v>
      </c>
      <c r="AS185" s="2">
        <f t="shared" si="96"/>
        <v>0.9054712625695771</v>
      </c>
      <c r="AT185" s="2">
        <f t="shared" si="96"/>
        <v>1.036366047745358</v>
      </c>
      <c r="AU185" s="2">
        <f t="shared" si="96"/>
        <v>1.0354900565985217</v>
      </c>
      <c r="AV185" s="2">
        <f t="shared" si="95"/>
        <v>1.0480993017843288</v>
      </c>
      <c r="AW185" s="2">
        <f t="shared" si="99"/>
        <v>-0.005041832856140238</v>
      </c>
      <c r="AX185" s="2">
        <f t="shared" si="99"/>
        <v>0.006800550653659254</v>
      </c>
      <c r="AY185" s="2">
        <f t="shared" si="99"/>
        <v>-0.006009567555825601</v>
      </c>
      <c r="AZ185" s="2">
        <f t="shared" si="97"/>
        <v>-0.008371286450965298</v>
      </c>
      <c r="BB185" s="2" t="str">
        <f t="shared" si="124"/>
        <v>4_1991</v>
      </c>
      <c r="BC185" s="2">
        <f>AI185</f>
        <v>0.004113572480876182</v>
      </c>
      <c r="BD185" s="2">
        <f>AY185</f>
        <v>-0.006009567555825601</v>
      </c>
      <c r="BE185">
        <f>Z185-Z181</f>
        <v>-0.029516014707574922</v>
      </c>
      <c r="BF185" s="2">
        <f>AU185-AU181</f>
        <v>-0.0039055875387441485</v>
      </c>
      <c r="BG185">
        <f>IF(BC185&lt;=0,IF(BD185&gt;0,3,4),IF(BD185&gt;0,2,1))</f>
        <v>1</v>
      </c>
      <c r="BH185">
        <f t="shared" si="130"/>
        <v>1</v>
      </c>
      <c r="BI185">
        <f t="shared" si="131"/>
        <v>379.769989</v>
      </c>
      <c r="BJ185" s="8">
        <f>BI186/BI185</f>
        <v>0.983042361991379</v>
      </c>
      <c r="BK185" s="8">
        <f t="shared" si="133"/>
        <v>1.0123759436925912</v>
      </c>
      <c r="BL185" s="8">
        <f t="shared" si="135"/>
        <v>1.0987177030463036</v>
      </c>
      <c r="BM185" t="str">
        <f>"3"&amp;RIGHT(BB184,5)</f>
        <v>3_1991</v>
      </c>
      <c r="BN185">
        <f t="shared" si="134"/>
        <v>1</v>
      </c>
      <c r="BP185">
        <f t="shared" si="139"/>
        <v>3</v>
      </c>
      <c r="BQ185" s="8">
        <f t="shared" si="143"/>
        <v>0.719</v>
      </c>
      <c r="BR185">
        <f t="shared" si="140"/>
        <v>4</v>
      </c>
      <c r="BS185" s="8">
        <f t="shared" si="144"/>
        <v>0.956</v>
      </c>
      <c r="BT185">
        <f t="shared" si="141"/>
        <v>4</v>
      </c>
      <c r="BU185" s="8">
        <f t="shared" si="145"/>
        <v>0.926</v>
      </c>
      <c r="BV185" s="8">
        <f t="shared" si="142"/>
        <v>1.6749999999999998</v>
      </c>
      <c r="BY185">
        <f t="shared" si="108"/>
        <v>1991</v>
      </c>
      <c r="BZ185">
        <f t="shared" si="118"/>
        <v>1991</v>
      </c>
      <c r="CA185">
        <f t="shared" si="119"/>
        <v>4</v>
      </c>
      <c r="CB185">
        <f t="shared" si="120"/>
        <v>3</v>
      </c>
      <c r="CC185">
        <f t="shared" si="121"/>
        <v>6</v>
      </c>
      <c r="CD185" t="str">
        <f t="shared" si="109"/>
        <v>3_1991</v>
      </c>
      <c r="CE185" t="str">
        <f t="shared" si="109"/>
        <v>6_1991</v>
      </c>
      <c r="CG185" s="3" t="str">
        <f t="shared" si="110"/>
        <v>4_1991</v>
      </c>
      <c r="CH185">
        <f t="shared" si="111"/>
        <v>-0.005388378142790251</v>
      </c>
      <c r="CI185" s="2">
        <f t="shared" si="112"/>
        <v>0.004113572480876182</v>
      </c>
      <c r="CJ185" s="2">
        <v>1.048211508553655</v>
      </c>
      <c r="CK185" s="2">
        <v>1.0469591993841416</v>
      </c>
      <c r="CL185" s="2">
        <f t="shared" si="100"/>
        <v>-0.0012523091695133548</v>
      </c>
      <c r="CM185">
        <f t="shared" si="98"/>
        <v>1</v>
      </c>
      <c r="CN185">
        <v>379.769989</v>
      </c>
      <c r="CO185">
        <v>373.329987</v>
      </c>
      <c r="CP185" s="8">
        <f t="shared" si="136"/>
        <v>0.983042361991379</v>
      </c>
      <c r="CQ185" s="8">
        <f t="shared" si="137"/>
        <v>1.0123759436925912</v>
      </c>
      <c r="CR185" s="8">
        <f t="shared" si="138"/>
        <v>1.0987177030463036</v>
      </c>
      <c r="CS185" s="2">
        <f aca="true" t="shared" si="155" ref="CS185:CS248">AVERAGE(CH142:CH185)</f>
        <v>0.029683951789248278</v>
      </c>
      <c r="CT185" s="2">
        <f aca="true" t="shared" si="156" ref="CT185:CT248">(Y185/Y142)^(1/10)-1</f>
        <v>0.033969051818802276</v>
      </c>
      <c r="CU185" s="8">
        <f t="shared" si="146"/>
        <v>-0.15862609800040753</v>
      </c>
      <c r="CV185" s="8">
        <f t="shared" si="147"/>
        <v>0.062</v>
      </c>
      <c r="CW185">
        <f t="shared" si="148"/>
        <v>1</v>
      </c>
      <c r="CX185">
        <f t="shared" si="149"/>
        <v>0</v>
      </c>
      <c r="CY185" s="2">
        <f t="shared" si="150"/>
        <v>0.8789023460878802</v>
      </c>
      <c r="CZ185">
        <f t="shared" si="151"/>
        <v>0.308</v>
      </c>
      <c r="DA185">
        <f t="shared" si="152"/>
        <v>2</v>
      </c>
      <c r="DB185" s="3" t="str">
        <f t="shared" si="153"/>
        <v>4_1991</v>
      </c>
      <c r="DC185">
        <f t="shared" si="154"/>
        <v>1</v>
      </c>
    </row>
    <row r="186" spans="5:107" ht="18">
      <c r="E186" t="str">
        <f t="shared" si="101"/>
        <v>11_1981</v>
      </c>
      <c r="F186" s="3">
        <v>29891</v>
      </c>
      <c r="G186">
        <v>125.120003</v>
      </c>
      <c r="H186" s="4">
        <v>1</v>
      </c>
      <c r="I186">
        <f t="shared" si="122"/>
        <v>0.9178403504630102</v>
      </c>
      <c r="J186">
        <f t="shared" si="123"/>
        <v>0.9726431356387686</v>
      </c>
      <c r="X186" s="3">
        <v>33420</v>
      </c>
      <c r="Y186">
        <v>9388.845</v>
      </c>
      <c r="Z186" s="2">
        <f t="shared" si="105"/>
        <v>-0.0010271852984184981</v>
      </c>
      <c r="AA186" s="2">
        <f t="shared" si="106"/>
        <v>0.02036557575941389</v>
      </c>
      <c r="AB186">
        <v>803.562</v>
      </c>
      <c r="AC186">
        <v>749.521</v>
      </c>
      <c r="AD186">
        <v>-21.074</v>
      </c>
      <c r="AE186">
        <f t="shared" si="102"/>
        <v>-54.041000000000054</v>
      </c>
      <c r="AF186">
        <f t="shared" si="103"/>
        <v>1553.083</v>
      </c>
      <c r="AG186" t="s">
        <v>92</v>
      </c>
      <c r="AH186" t="str">
        <f t="shared" si="104"/>
        <v>7_1991</v>
      </c>
      <c r="AI186" s="2">
        <f t="shared" si="113"/>
        <v>0.004361192844371753</v>
      </c>
      <c r="AJ186">
        <f t="shared" si="116"/>
        <v>2</v>
      </c>
      <c r="AK186">
        <f t="shared" si="117"/>
        <v>0</v>
      </c>
      <c r="AL186" s="6">
        <f t="shared" si="114"/>
        <v>33420</v>
      </c>
      <c r="AM186">
        <f t="shared" si="115"/>
        <v>2</v>
      </c>
      <c r="AN186" t="str">
        <f t="shared" si="107"/>
        <v>7_1991</v>
      </c>
      <c r="AO186">
        <v>0.9682048197964712</v>
      </c>
      <c r="AP186">
        <v>3966</v>
      </c>
      <c r="AQ186">
        <v>67.579</v>
      </c>
      <c r="AR186">
        <v>136.2</v>
      </c>
      <c r="AS186" s="2">
        <f t="shared" si="96"/>
        <v>0.9929782260491226</v>
      </c>
      <c r="AT186" s="2">
        <f t="shared" si="96"/>
        <v>1.0377580657822436</v>
      </c>
      <c r="AU186" s="2">
        <f t="shared" si="96"/>
        <v>1.0352175245098039</v>
      </c>
      <c r="AV186" s="2">
        <f t="shared" si="95"/>
        <v>1.0436781609195402</v>
      </c>
      <c r="AW186" s="2">
        <f t="shared" si="99"/>
        <v>0.08750696347954545</v>
      </c>
      <c r="AX186" s="2">
        <f t="shared" si="99"/>
        <v>0.0013920180368856006</v>
      </c>
      <c r="AY186" s="2">
        <f t="shared" si="99"/>
        <v>-0.0002725320887178029</v>
      </c>
      <c r="AZ186" s="2">
        <f t="shared" si="97"/>
        <v>-0.004421140864788509</v>
      </c>
      <c r="BB186" s="2" t="str">
        <f t="shared" si="124"/>
        <v>7_1991</v>
      </c>
      <c r="BC186" s="2">
        <f>AI186</f>
        <v>0.004361192844371753</v>
      </c>
      <c r="BD186" s="2">
        <f>AY186</f>
        <v>-0.0002725320887178029</v>
      </c>
      <c r="BE186">
        <f>Z186-Z182</f>
        <v>-0.018299328382628488</v>
      </c>
      <c r="BF186" s="2">
        <f>AU186-AU182</f>
        <v>-0.005466061767456676</v>
      </c>
      <c r="BG186">
        <f>IF(BC186&lt;=0,IF(BD186&gt;0,3,4),IF(BD186&gt;0,2,1))</f>
        <v>1</v>
      </c>
      <c r="BH186">
        <f t="shared" si="130"/>
        <v>1</v>
      </c>
      <c r="BI186">
        <f t="shared" si="131"/>
        <v>373.329987</v>
      </c>
      <c r="BJ186" s="8">
        <f>BI187/BI186</f>
        <v>1.0298395906782596</v>
      </c>
      <c r="BK186" s="8">
        <f t="shared" si="133"/>
        <v>1.1176707591935282</v>
      </c>
      <c r="BL186" s="8">
        <f t="shared" si="135"/>
        <v>1.0727774728687947</v>
      </c>
      <c r="BM186" t="str">
        <f>"6"&amp;RIGHT(BB185,5)</f>
        <v>6_1991</v>
      </c>
      <c r="BN186">
        <f t="shared" si="134"/>
        <v>1</v>
      </c>
      <c r="BP186">
        <f t="shared" si="139"/>
        <v>3</v>
      </c>
      <c r="BQ186" s="8">
        <f t="shared" si="143"/>
        <v>0.724</v>
      </c>
      <c r="BR186">
        <f t="shared" si="140"/>
        <v>3</v>
      </c>
      <c r="BS186" s="8">
        <f t="shared" si="144"/>
        <v>0.5569999999999999</v>
      </c>
      <c r="BT186">
        <f t="shared" si="141"/>
        <v>3</v>
      </c>
      <c r="BU186" s="8">
        <f t="shared" si="145"/>
        <v>0.733</v>
      </c>
      <c r="BV186" s="8">
        <f t="shared" si="142"/>
        <v>1.281</v>
      </c>
      <c r="BY186">
        <f t="shared" si="108"/>
        <v>1991</v>
      </c>
      <c r="BZ186">
        <f t="shared" si="118"/>
        <v>1991</v>
      </c>
      <c r="CA186">
        <f t="shared" si="119"/>
        <v>7</v>
      </c>
      <c r="CB186">
        <f t="shared" si="120"/>
        <v>6</v>
      </c>
      <c r="CC186">
        <f t="shared" si="121"/>
        <v>9</v>
      </c>
      <c r="CD186" t="str">
        <f t="shared" si="109"/>
        <v>6_1991</v>
      </c>
      <c r="CE186" t="str">
        <f t="shared" si="109"/>
        <v>9_1991</v>
      </c>
      <c r="CG186" s="3" t="str">
        <f t="shared" si="110"/>
        <v>7_1991</v>
      </c>
      <c r="CH186">
        <f t="shared" si="111"/>
        <v>-0.0010271852984184981</v>
      </c>
      <c r="CI186" s="2">
        <f t="shared" si="112"/>
        <v>0.004361192844371753</v>
      </c>
      <c r="CJ186" s="2">
        <v>1.0469591993841416</v>
      </c>
      <c r="CK186" s="2">
        <v>1.0339622641509434</v>
      </c>
      <c r="CL186" s="2">
        <f t="shared" si="100"/>
        <v>-0.012996935233198226</v>
      </c>
      <c r="CM186">
        <f t="shared" si="98"/>
        <v>1</v>
      </c>
      <c r="CN186">
        <v>373.329987</v>
      </c>
      <c r="CO186">
        <v>384.470001</v>
      </c>
      <c r="CP186" s="8">
        <f t="shared" si="136"/>
        <v>1.0298395906782596</v>
      </c>
      <c r="CQ186" s="8">
        <f t="shared" si="137"/>
        <v>1.1176707591935282</v>
      </c>
      <c r="CR186" s="8">
        <f t="shared" si="138"/>
        <v>1.0727774728687947</v>
      </c>
      <c r="CS186" s="2">
        <f t="shared" si="155"/>
        <v>0.03002965409686934</v>
      </c>
      <c r="CT186" s="2">
        <f t="shared" si="156"/>
        <v>0.03258061546822888</v>
      </c>
      <c r="CU186" s="8">
        <f t="shared" si="146"/>
        <v>-0.03152749828867297</v>
      </c>
      <c r="CV186" s="8">
        <f t="shared" si="147"/>
        <v>0.079</v>
      </c>
      <c r="CW186">
        <f t="shared" si="148"/>
        <v>1</v>
      </c>
      <c r="CX186">
        <f t="shared" si="149"/>
        <v>0</v>
      </c>
      <c r="CY186" s="2">
        <f t="shared" si="150"/>
        <v>0.8661414837720119</v>
      </c>
      <c r="CZ186">
        <f t="shared" si="151"/>
        <v>0.291</v>
      </c>
      <c r="DA186">
        <f t="shared" si="152"/>
        <v>2</v>
      </c>
      <c r="DB186" s="3" t="str">
        <f t="shared" si="153"/>
        <v>7_1991</v>
      </c>
      <c r="DC186">
        <f t="shared" si="154"/>
        <v>1</v>
      </c>
    </row>
    <row r="187" spans="5:107" ht="18">
      <c r="E187" t="str">
        <f t="shared" si="101"/>
        <v>12_1981</v>
      </c>
      <c r="F187" s="3">
        <v>29921</v>
      </c>
      <c r="G187">
        <v>122.550003</v>
      </c>
      <c r="H187" s="4">
        <v>1</v>
      </c>
      <c r="I187">
        <f t="shared" si="122"/>
        <v>0.8989876519005754</v>
      </c>
      <c r="J187">
        <f t="shared" si="123"/>
        <v>0.9608875903889591</v>
      </c>
      <c r="X187" s="3">
        <v>33512</v>
      </c>
      <c r="Y187">
        <v>9421.565</v>
      </c>
      <c r="Z187" s="2">
        <f t="shared" si="105"/>
        <v>0.011664204321365057</v>
      </c>
      <c r="AA187" s="2">
        <f t="shared" si="106"/>
        <v>0.014012987063876103</v>
      </c>
      <c r="AB187">
        <v>821.314</v>
      </c>
      <c r="AC187">
        <v>766.393</v>
      </c>
      <c r="AD187">
        <v>-23.053</v>
      </c>
      <c r="AE187">
        <f t="shared" si="102"/>
        <v>-54.920999999999935</v>
      </c>
      <c r="AF187">
        <f t="shared" si="103"/>
        <v>1587.7069999999999</v>
      </c>
      <c r="AG187" t="s">
        <v>92</v>
      </c>
      <c r="AH187" t="str">
        <f t="shared" si="104"/>
        <v>10_1991</v>
      </c>
      <c r="AI187" s="2">
        <f t="shared" si="113"/>
        <v>0.012691389619783555</v>
      </c>
      <c r="AJ187">
        <f t="shared" si="116"/>
        <v>3</v>
      </c>
      <c r="AK187">
        <f t="shared" si="117"/>
        <v>0</v>
      </c>
      <c r="AL187" s="6">
        <f t="shared" si="114"/>
        <v>33512</v>
      </c>
      <c r="AM187">
        <f t="shared" si="115"/>
        <v>3</v>
      </c>
      <c r="AN187" t="str">
        <f t="shared" si="107"/>
        <v>10_1991</v>
      </c>
      <c r="AO187">
        <v>0.9280757316711565</v>
      </c>
      <c r="AP187">
        <v>3976</v>
      </c>
      <c r="AQ187">
        <v>68.186</v>
      </c>
      <c r="AR187">
        <v>137.2</v>
      </c>
      <c r="AS187" s="2">
        <f t="shared" si="96"/>
        <v>1.0036484183576275</v>
      </c>
      <c r="AT187" s="2">
        <f t="shared" si="96"/>
        <v>1.027230920270759</v>
      </c>
      <c r="AU187" s="2">
        <f t="shared" si="96"/>
        <v>1.0330586025089388</v>
      </c>
      <c r="AV187" s="2">
        <f t="shared" si="95"/>
        <v>1.0284857571214392</v>
      </c>
      <c r="AW187" s="2">
        <f t="shared" si="99"/>
        <v>0.010670192308504967</v>
      </c>
      <c r="AX187" s="2">
        <f t="shared" si="99"/>
        <v>-0.010527145511484592</v>
      </c>
      <c r="AY187" s="2">
        <f t="shared" si="99"/>
        <v>-0.0021589220008650933</v>
      </c>
      <c r="AZ187" s="2">
        <f t="shared" si="97"/>
        <v>-0.01519240379810105</v>
      </c>
      <c r="BB187" s="2" t="str">
        <f t="shared" si="124"/>
        <v>10_1991</v>
      </c>
      <c r="BC187" s="2">
        <f>AI187</f>
        <v>0.012691389619783555</v>
      </c>
      <c r="BD187" s="2">
        <f>AY187</f>
        <v>-0.0021589220008650933</v>
      </c>
      <c r="BE187">
        <f>Z187-Z183</f>
        <v>0.005635444645577969</v>
      </c>
      <c r="BF187" s="2">
        <f>AU187-AU183</f>
        <v>-0.010284952863955032</v>
      </c>
      <c r="BG187">
        <f>IF(BC187&lt;=0,IF(BD187&gt;0,3,4),IF(BD187&gt;0,2,1))</f>
        <v>1</v>
      </c>
      <c r="BH187">
        <f t="shared" si="130"/>
        <v>1</v>
      </c>
      <c r="BI187">
        <f t="shared" si="131"/>
        <v>384.470001</v>
      </c>
      <c r="BJ187" s="8">
        <f>BI188/BI187</f>
        <v>1.0852862613850593</v>
      </c>
      <c r="BK187" s="8">
        <f t="shared" si="133"/>
        <v>1.0416937575319432</v>
      </c>
      <c r="BL187" s="8">
        <f t="shared" si="135"/>
        <v>1.0710068091892557</v>
      </c>
      <c r="BM187" t="str">
        <f>"9"&amp;RIGHT(BB186,5)</f>
        <v>9_1991</v>
      </c>
      <c r="BN187">
        <f t="shared" si="134"/>
        <v>1</v>
      </c>
      <c r="BP187">
        <f t="shared" si="139"/>
        <v>4</v>
      </c>
      <c r="BQ187" s="8">
        <f t="shared" si="143"/>
        <v>0.881</v>
      </c>
      <c r="BR187">
        <f t="shared" si="140"/>
        <v>4</v>
      </c>
      <c r="BS187" s="8">
        <f t="shared" si="144"/>
        <v>0.754</v>
      </c>
      <c r="BT187">
        <f t="shared" si="141"/>
        <v>4</v>
      </c>
      <c r="BU187" s="8">
        <f t="shared" si="145"/>
        <v>0.906</v>
      </c>
      <c r="BV187" s="8">
        <f t="shared" si="142"/>
        <v>1.635</v>
      </c>
      <c r="BY187">
        <f t="shared" si="108"/>
        <v>1991</v>
      </c>
      <c r="BZ187">
        <f t="shared" si="118"/>
        <v>1991</v>
      </c>
      <c r="CA187">
        <f t="shared" si="119"/>
        <v>10</v>
      </c>
      <c r="CB187">
        <f t="shared" si="120"/>
        <v>9</v>
      </c>
      <c r="CC187">
        <f t="shared" si="121"/>
        <v>12</v>
      </c>
      <c r="CD187" t="str">
        <f t="shared" si="109"/>
        <v>9_1991</v>
      </c>
      <c r="CE187" t="str">
        <f t="shared" si="109"/>
        <v>12_1991</v>
      </c>
      <c r="CG187" s="3" t="str">
        <f t="shared" si="110"/>
        <v>10_1991</v>
      </c>
      <c r="CH187">
        <f t="shared" si="111"/>
        <v>0.011664204321365057</v>
      </c>
      <c r="CI187" s="2">
        <f t="shared" si="112"/>
        <v>0.012691389619783555</v>
      </c>
      <c r="CJ187" s="2">
        <v>1.0339622641509434</v>
      </c>
      <c r="CK187" s="2">
        <v>1.0298062593144561</v>
      </c>
      <c r="CL187" s="2">
        <f t="shared" si="100"/>
        <v>-0.004156004836487259</v>
      </c>
      <c r="CM187">
        <f t="shared" si="98"/>
        <v>1</v>
      </c>
      <c r="CN187">
        <v>384.470001</v>
      </c>
      <c r="CO187">
        <v>417.26001</v>
      </c>
      <c r="CP187" s="8">
        <f t="shared" si="136"/>
        <v>1.0852862613850593</v>
      </c>
      <c r="CQ187" s="8">
        <f t="shared" si="137"/>
        <v>1.0416937575319432</v>
      </c>
      <c r="CR187" s="8">
        <f t="shared" si="138"/>
        <v>1.0710068091892557</v>
      </c>
      <c r="CS187" s="2">
        <f t="shared" si="155"/>
        <v>0.03030364556479278</v>
      </c>
      <c r="CT187" s="2">
        <f t="shared" si="156"/>
        <v>0.03093744111234442</v>
      </c>
      <c r="CU187" s="8">
        <f t="shared" si="146"/>
        <v>0.3770255037903214</v>
      </c>
      <c r="CV187" s="8">
        <f t="shared" si="147"/>
        <v>0.154</v>
      </c>
      <c r="CW187">
        <f t="shared" si="148"/>
        <v>1</v>
      </c>
      <c r="CX187">
        <f t="shared" si="149"/>
        <v>0</v>
      </c>
      <c r="CY187" s="2">
        <f t="shared" si="150"/>
        <v>0.5897724839718714</v>
      </c>
      <c r="CZ187">
        <f t="shared" si="151"/>
        <v>0.112</v>
      </c>
      <c r="DA187">
        <f t="shared" si="152"/>
        <v>1</v>
      </c>
      <c r="DB187" s="3" t="str">
        <f t="shared" si="153"/>
        <v>10_1991</v>
      </c>
      <c r="DC187">
        <f t="shared" si="154"/>
        <v>1</v>
      </c>
    </row>
    <row r="188" spans="5:107" ht="18">
      <c r="E188" t="str">
        <f t="shared" si="101"/>
        <v>1_1982</v>
      </c>
      <c r="F188" s="3">
        <v>29952</v>
      </c>
      <c r="G188">
        <v>116.419998</v>
      </c>
      <c r="H188" s="4">
        <v>1</v>
      </c>
      <c r="I188">
        <f t="shared" si="122"/>
        <v>0.8540198945265606</v>
      </c>
      <c r="J188">
        <f t="shared" si="123"/>
        <v>0.9207711113091653</v>
      </c>
      <c r="X188" s="3">
        <v>33604</v>
      </c>
      <c r="Y188">
        <v>9534.346</v>
      </c>
      <c r="Z188" s="2">
        <f t="shared" si="105"/>
        <v>0.02858652591919153</v>
      </c>
      <c r="AA188" s="2">
        <f t="shared" si="106"/>
        <v>0.04874870761533523</v>
      </c>
      <c r="AB188">
        <v>827.28</v>
      </c>
      <c r="AC188">
        <v>780.24</v>
      </c>
      <c r="AD188">
        <v>-20.536</v>
      </c>
      <c r="AE188">
        <f t="shared" si="102"/>
        <v>-47.039999999999964</v>
      </c>
      <c r="AF188">
        <f t="shared" si="103"/>
        <v>1607.52</v>
      </c>
      <c r="AG188" t="s">
        <v>92</v>
      </c>
      <c r="AH188" t="str">
        <f t="shared" si="104"/>
        <v>1_1992</v>
      </c>
      <c r="AI188" s="2">
        <f t="shared" si="113"/>
        <v>0.016922321597826473</v>
      </c>
      <c r="AJ188">
        <f t="shared" si="116"/>
        <v>4</v>
      </c>
      <c r="AK188">
        <f t="shared" si="117"/>
        <v>0</v>
      </c>
      <c r="AL188" s="6">
        <f t="shared" si="114"/>
        <v>33604</v>
      </c>
      <c r="AM188">
        <f t="shared" si="115"/>
        <v>4</v>
      </c>
      <c r="AN188" t="str">
        <f t="shared" si="107"/>
        <v>1_1992</v>
      </c>
      <c r="AO188">
        <v>0.9264059285616119</v>
      </c>
      <c r="AP188">
        <v>4084.7</v>
      </c>
      <c r="AQ188">
        <v>68.667</v>
      </c>
      <c r="AR188">
        <v>138.3</v>
      </c>
      <c r="AS188" s="2">
        <f t="shared" si="96"/>
        <v>0.9867462648599691</v>
      </c>
      <c r="AT188" s="2">
        <f t="shared" si="96"/>
        <v>1.0634470190054672</v>
      </c>
      <c r="AU188" s="2">
        <f t="shared" si="96"/>
        <v>1.0324933088743873</v>
      </c>
      <c r="AV188" s="2">
        <f t="shared" si="96"/>
        <v>1.026726057906459</v>
      </c>
      <c r="AW188" s="2">
        <f t="shared" si="99"/>
        <v>-0.016902153497658445</v>
      </c>
      <c r="AX188" s="2">
        <f t="shared" si="99"/>
        <v>0.03621609873470821</v>
      </c>
      <c r="AY188" s="2">
        <f t="shared" si="99"/>
        <v>-0.0005652936345514892</v>
      </c>
      <c r="AZ188" s="2">
        <f t="shared" si="97"/>
        <v>-0.0017596992149802038</v>
      </c>
      <c r="BB188" s="2" t="str">
        <f t="shared" si="124"/>
        <v>1_1992</v>
      </c>
      <c r="BC188" s="2">
        <f>AI188</f>
        <v>0.016922321597826473</v>
      </c>
      <c r="BD188" s="2">
        <f>AY188</f>
        <v>-0.0005652936345514892</v>
      </c>
      <c r="BE188">
        <f>Z188-Z184</f>
        <v>0.03808847654285796</v>
      </c>
      <c r="BF188" s="2">
        <f>AU188-AU184</f>
        <v>-0.009006315279959987</v>
      </c>
      <c r="BG188">
        <f>IF(BC188&lt;=0,IF(BD188&gt;0,3,4),IF(BD188&gt;0,2,1))</f>
        <v>1</v>
      </c>
      <c r="BH188">
        <f t="shared" si="130"/>
        <v>2</v>
      </c>
      <c r="BI188">
        <f t="shared" si="131"/>
        <v>417.26001</v>
      </c>
      <c r="BJ188" s="8">
        <f>BI189/BI188</f>
        <v>0.9598331745234823</v>
      </c>
      <c r="BK188" s="8">
        <f t="shared" si="133"/>
        <v>0.9868426859310098</v>
      </c>
      <c r="BL188" s="8">
        <f t="shared" si="135"/>
        <v>0.9976753080171761</v>
      </c>
      <c r="BM188" t="str">
        <f>"12"&amp;RIGHT(BB187,5)</f>
        <v>12_1991</v>
      </c>
      <c r="BN188">
        <f t="shared" si="134"/>
        <v>2</v>
      </c>
      <c r="BP188">
        <f t="shared" si="139"/>
        <v>4</v>
      </c>
      <c r="BQ188" s="8">
        <f t="shared" si="143"/>
        <v>0.945</v>
      </c>
      <c r="BR188">
        <f t="shared" si="140"/>
        <v>3</v>
      </c>
      <c r="BS188" s="8">
        <f t="shared" si="144"/>
        <v>0.601</v>
      </c>
      <c r="BT188">
        <f t="shared" si="141"/>
        <v>4</v>
      </c>
      <c r="BU188" s="8">
        <f t="shared" si="145"/>
        <v>0.866</v>
      </c>
      <c r="BV188" s="8">
        <f t="shared" si="142"/>
        <v>1.5459999999999998</v>
      </c>
      <c r="BY188">
        <f t="shared" si="108"/>
        <v>1991</v>
      </c>
      <c r="BZ188">
        <f t="shared" si="118"/>
        <v>1992</v>
      </c>
      <c r="CA188">
        <f t="shared" si="119"/>
        <v>1</v>
      </c>
      <c r="CB188">
        <f t="shared" si="120"/>
        <v>12</v>
      </c>
      <c r="CC188">
        <f t="shared" si="121"/>
        <v>3</v>
      </c>
      <c r="CD188" t="str">
        <f t="shared" si="109"/>
        <v>12_1991</v>
      </c>
      <c r="CE188" t="str">
        <f t="shared" si="109"/>
        <v>3_1992</v>
      </c>
      <c r="CG188" s="3" t="str">
        <f t="shared" si="110"/>
        <v>1_1992</v>
      </c>
      <c r="CH188">
        <f t="shared" si="111"/>
        <v>0.02858652591919153</v>
      </c>
      <c r="CI188" s="2">
        <f t="shared" si="112"/>
        <v>0.016922321597826473</v>
      </c>
      <c r="CJ188" s="2">
        <v>1.0298062593144561</v>
      </c>
      <c r="CK188" s="2">
        <v>1.0318991097922847</v>
      </c>
      <c r="CL188" s="2">
        <f t="shared" si="100"/>
        <v>0.0020928504778285895</v>
      </c>
      <c r="CM188">
        <f t="shared" si="98"/>
        <v>2</v>
      </c>
      <c r="CN188">
        <v>417.26001</v>
      </c>
      <c r="CO188">
        <v>400.5</v>
      </c>
      <c r="CP188" s="8">
        <f t="shared" si="136"/>
        <v>0.9598331745234823</v>
      </c>
      <c r="CQ188" s="8">
        <f t="shared" si="137"/>
        <v>0.9868426859310098</v>
      </c>
      <c r="CR188" s="8">
        <f t="shared" si="138"/>
        <v>0.9976753080171761</v>
      </c>
      <c r="CS188" s="2">
        <f t="shared" si="155"/>
        <v>0.030589707146798997</v>
      </c>
      <c r="CT188" s="2">
        <f t="shared" si="156"/>
        <v>0.03293297748962565</v>
      </c>
      <c r="CU188" s="8">
        <f t="shared" si="146"/>
        <v>0.8680212995680906</v>
      </c>
      <c r="CV188" s="8">
        <f t="shared" si="147"/>
        <v>0.42</v>
      </c>
      <c r="CW188">
        <f t="shared" si="148"/>
        <v>2</v>
      </c>
      <c r="CX188">
        <f t="shared" si="149"/>
        <v>0</v>
      </c>
      <c r="CY188" s="2">
        <f t="shared" si="150"/>
        <v>0.48615877191313045</v>
      </c>
      <c r="CZ188">
        <f t="shared" si="151"/>
        <v>0.07</v>
      </c>
      <c r="DA188">
        <f t="shared" si="152"/>
        <v>1</v>
      </c>
      <c r="DB188" s="3" t="str">
        <f t="shared" si="153"/>
        <v>1_1992</v>
      </c>
      <c r="DC188">
        <f t="shared" si="154"/>
        <v>1</v>
      </c>
    </row>
    <row r="189" spans="5:107" ht="18">
      <c r="E189" t="str">
        <f t="shared" si="101"/>
        <v>2_1982</v>
      </c>
      <c r="F189" s="3">
        <v>29983</v>
      </c>
      <c r="G189">
        <v>109.879997</v>
      </c>
      <c r="H189" s="4">
        <v>1</v>
      </c>
      <c r="I189">
        <f t="shared" si="122"/>
        <v>0.8060445375417271</v>
      </c>
      <c r="J189">
        <f t="shared" si="123"/>
        <v>0.880683912257409</v>
      </c>
      <c r="X189" s="3">
        <v>33695</v>
      </c>
      <c r="Y189">
        <v>9637.732</v>
      </c>
      <c r="Z189" s="2">
        <f t="shared" si="105"/>
        <v>0.03169571259528037</v>
      </c>
      <c r="AA189" s="2">
        <f t="shared" si="106"/>
        <v>0.04408474105606208</v>
      </c>
      <c r="AB189">
        <v>840.88</v>
      </c>
      <c r="AC189">
        <v>780.613</v>
      </c>
      <c r="AD189">
        <v>-32.788</v>
      </c>
      <c r="AE189">
        <f t="shared" si="102"/>
        <v>-60.26699999999994</v>
      </c>
      <c r="AF189">
        <f t="shared" si="103"/>
        <v>1621.493</v>
      </c>
      <c r="AG189" t="s">
        <v>92</v>
      </c>
      <c r="AH189" t="str">
        <f t="shared" si="104"/>
        <v>4_1992</v>
      </c>
      <c r="AI189" s="2">
        <f t="shared" si="113"/>
        <v>0.0031091866760888376</v>
      </c>
      <c r="AJ189">
        <f t="shared" si="116"/>
        <v>5</v>
      </c>
      <c r="AK189">
        <f t="shared" si="117"/>
        <v>0</v>
      </c>
      <c r="AL189" s="6">
        <f t="shared" si="114"/>
        <v>33695</v>
      </c>
      <c r="AM189">
        <f t="shared" si="115"/>
        <v>5</v>
      </c>
      <c r="AN189" t="str">
        <f t="shared" si="107"/>
        <v>4_1992</v>
      </c>
      <c r="AO189">
        <v>0.946400093311278</v>
      </c>
      <c r="AP189">
        <v>4131.5</v>
      </c>
      <c r="AQ189">
        <v>69.252</v>
      </c>
      <c r="AR189">
        <v>139.4</v>
      </c>
      <c r="AS189" s="2">
        <f aca="true" t="shared" si="157" ref="AS189:AV252">AO189/AO185</f>
        <v>0.9752323142826704</v>
      </c>
      <c r="AT189" s="2">
        <f t="shared" si="157"/>
        <v>1.0574339023828416</v>
      </c>
      <c r="AU189" s="2">
        <f t="shared" si="157"/>
        <v>1.0342139454309225</v>
      </c>
      <c r="AV189" s="2">
        <f t="shared" si="157"/>
        <v>1.0318282753515915</v>
      </c>
      <c r="AW189" s="2">
        <f t="shared" si="99"/>
        <v>-0.011513950577298648</v>
      </c>
      <c r="AX189" s="2">
        <f t="shared" si="99"/>
        <v>-0.006013116622625603</v>
      </c>
      <c r="AY189" s="2">
        <f t="shared" si="99"/>
        <v>0.0017206365565352044</v>
      </c>
      <c r="AZ189" s="2">
        <f t="shared" si="99"/>
        <v>0.005102217445132506</v>
      </c>
      <c r="BB189" s="2" t="str">
        <f t="shared" si="124"/>
        <v>4_1992</v>
      </c>
      <c r="BC189" s="2">
        <f>AI189</f>
        <v>0.0031091866760888376</v>
      </c>
      <c r="BD189" s="2">
        <f>AY189</f>
        <v>0.0017206365565352044</v>
      </c>
      <c r="BE189">
        <f>Z189-Z185</f>
        <v>0.03708409073807062</v>
      </c>
      <c r="BF189" s="2">
        <f>AU189-AU185</f>
        <v>-0.001276111167599181</v>
      </c>
      <c r="BG189">
        <f>IF(BC189&lt;=0,IF(BD189&gt;0,3,4),IF(BD189&gt;0,2,1))</f>
        <v>2</v>
      </c>
      <c r="BH189">
        <f t="shared" si="130"/>
        <v>1</v>
      </c>
      <c r="BI189">
        <f t="shared" si="131"/>
        <v>400.5</v>
      </c>
      <c r="BJ189" s="8">
        <f>BI190/BI189</f>
        <v>1.028139797752809</v>
      </c>
      <c r="BK189" s="8">
        <f t="shared" si="133"/>
        <v>1.0394257403245943</v>
      </c>
      <c r="BL189" s="8">
        <f t="shared" si="135"/>
        <v>1.0879150836454432</v>
      </c>
      <c r="BM189" t="str">
        <f>"3"&amp;RIGHT(BB188,5)</f>
        <v>3_1992</v>
      </c>
      <c r="BN189">
        <f t="shared" si="134"/>
        <v>1</v>
      </c>
      <c r="BP189">
        <f t="shared" si="139"/>
        <v>3</v>
      </c>
      <c r="BQ189" s="8">
        <f t="shared" si="143"/>
        <v>0.66</v>
      </c>
      <c r="BR189">
        <f t="shared" si="140"/>
        <v>1</v>
      </c>
      <c r="BS189" s="8">
        <f t="shared" si="144"/>
        <v>0.23199999999999998</v>
      </c>
      <c r="BT189">
        <f t="shared" si="141"/>
        <v>2</v>
      </c>
      <c r="BU189" s="8">
        <f t="shared" si="145"/>
        <v>0.394</v>
      </c>
      <c r="BV189" s="8">
        <f t="shared" si="142"/>
        <v>0.892</v>
      </c>
      <c r="BY189">
        <f t="shared" si="108"/>
        <v>1992</v>
      </c>
      <c r="BZ189">
        <f t="shared" si="118"/>
        <v>1992</v>
      </c>
      <c r="CA189">
        <f t="shared" si="119"/>
        <v>4</v>
      </c>
      <c r="CB189">
        <f t="shared" si="120"/>
        <v>3</v>
      </c>
      <c r="CC189">
        <f t="shared" si="121"/>
        <v>6</v>
      </c>
      <c r="CD189" t="str">
        <f t="shared" si="109"/>
        <v>3_1992</v>
      </c>
      <c r="CE189" t="str">
        <f t="shared" si="109"/>
        <v>6_1992</v>
      </c>
      <c r="CG189" s="3" t="str">
        <f t="shared" si="110"/>
        <v>4_1992</v>
      </c>
      <c r="CH189">
        <f t="shared" si="111"/>
        <v>0.03169571259528037</v>
      </c>
      <c r="CI189" s="2">
        <f t="shared" si="112"/>
        <v>0.0031091866760888376</v>
      </c>
      <c r="CJ189" s="2">
        <v>1.0318991097922847</v>
      </c>
      <c r="CK189" s="2">
        <v>1.0301470588235293</v>
      </c>
      <c r="CL189" s="2">
        <f t="shared" si="100"/>
        <v>-0.0017520509687554142</v>
      </c>
      <c r="CM189">
        <f aca="true" t="shared" si="158" ref="CM189:CM252">IF(CI189&lt;0,IF(CL189&gt;0,3,4),IF(CL189&lt;0,1,2))</f>
        <v>1</v>
      </c>
      <c r="CN189">
        <v>400.5</v>
      </c>
      <c r="CO189">
        <v>411.769989</v>
      </c>
      <c r="CP189" s="8">
        <f t="shared" si="136"/>
        <v>1.028139797752809</v>
      </c>
      <c r="CQ189" s="8">
        <f t="shared" si="137"/>
        <v>1.0394257403245943</v>
      </c>
      <c r="CR189" s="8">
        <f t="shared" si="138"/>
        <v>1.0879150836454432</v>
      </c>
      <c r="CS189" s="2">
        <f t="shared" si="155"/>
        <v>0.03063536142408824</v>
      </c>
      <c r="CT189" s="2">
        <f t="shared" si="156"/>
        <v>0.032817404544671636</v>
      </c>
      <c r="CU189" s="8">
        <f t="shared" si="146"/>
        <v>0.965820211410552</v>
      </c>
      <c r="CV189" s="8">
        <f t="shared" si="147"/>
        <v>0.487</v>
      </c>
      <c r="CW189">
        <f t="shared" si="148"/>
        <v>2</v>
      </c>
      <c r="CX189">
        <f t="shared" si="149"/>
        <v>0</v>
      </c>
      <c r="CY189" s="2">
        <f t="shared" si="150"/>
        <v>0.9052579958949356</v>
      </c>
      <c r="CZ189">
        <f t="shared" si="151"/>
        <v>0.337</v>
      </c>
      <c r="DA189">
        <f t="shared" si="152"/>
        <v>2</v>
      </c>
      <c r="DB189" s="3" t="str">
        <f t="shared" si="153"/>
        <v>4_1992</v>
      </c>
      <c r="DC189">
        <f t="shared" si="154"/>
        <v>1</v>
      </c>
    </row>
    <row r="190" spans="5:107" ht="18">
      <c r="E190" t="str">
        <f t="shared" si="101"/>
        <v>3_1982</v>
      </c>
      <c r="F190" s="3">
        <v>30011</v>
      </c>
      <c r="G190">
        <v>113.790001</v>
      </c>
      <c r="H190" s="4">
        <v>1</v>
      </c>
      <c r="I190">
        <f t="shared" si="122"/>
        <v>0.8567879129099903</v>
      </c>
      <c r="J190">
        <f t="shared" si="123"/>
        <v>0.9259563200202501</v>
      </c>
      <c r="X190" s="3">
        <v>33786</v>
      </c>
      <c r="Y190">
        <v>9732.979</v>
      </c>
      <c r="Z190" s="2">
        <f t="shared" si="105"/>
        <v>0.0366534967826182</v>
      </c>
      <c r="AA190" s="2">
        <f t="shared" si="106"/>
        <v>0.0401207564718431</v>
      </c>
      <c r="AB190">
        <v>854.135</v>
      </c>
      <c r="AC190">
        <v>797.168</v>
      </c>
      <c r="AD190">
        <v>-38.488</v>
      </c>
      <c r="AE190">
        <f t="shared" si="102"/>
        <v>-56.966999999999985</v>
      </c>
      <c r="AF190">
        <f t="shared" si="103"/>
        <v>1651.3029999999999</v>
      </c>
      <c r="AG190" t="s">
        <v>92</v>
      </c>
      <c r="AH190" t="str">
        <f t="shared" si="104"/>
        <v>7_1992</v>
      </c>
      <c r="AI190" s="2">
        <f t="shared" si="113"/>
        <v>0.0049577841873378325</v>
      </c>
      <c r="AJ190">
        <f t="shared" si="116"/>
        <v>6</v>
      </c>
      <c r="AK190">
        <f t="shared" si="117"/>
        <v>0</v>
      </c>
      <c r="AL190" s="6">
        <f t="shared" si="114"/>
        <v>33786</v>
      </c>
      <c r="AM190">
        <f t="shared" si="115"/>
        <v>6</v>
      </c>
      <c r="AN190" t="str">
        <f t="shared" si="107"/>
        <v>7_1992</v>
      </c>
      <c r="AO190">
        <v>0.9307434673033559</v>
      </c>
      <c r="AP190">
        <v>4204.8</v>
      </c>
      <c r="AQ190">
        <v>69.666</v>
      </c>
      <c r="AR190">
        <v>140.5</v>
      </c>
      <c r="AS190" s="2">
        <f t="shared" si="157"/>
        <v>0.9613084424626287</v>
      </c>
      <c r="AT190" s="2">
        <f t="shared" si="157"/>
        <v>1.060211800302572</v>
      </c>
      <c r="AU190" s="2">
        <f t="shared" si="157"/>
        <v>1.0308823747022005</v>
      </c>
      <c r="AV190" s="2">
        <f t="shared" si="157"/>
        <v>1.0315712187958885</v>
      </c>
      <c r="AW190" s="2">
        <f aca="true" t="shared" si="159" ref="AW190:AZ253">AS190-AS189</f>
        <v>-0.013923871820041733</v>
      </c>
      <c r="AX190" s="2">
        <f t="shared" si="159"/>
        <v>0.0027778979197303766</v>
      </c>
      <c r="AY190" s="2">
        <f t="shared" si="159"/>
        <v>-0.003331570728722033</v>
      </c>
      <c r="AZ190" s="2">
        <f t="shared" si="159"/>
        <v>-0.0002570565557029614</v>
      </c>
      <c r="BB190" s="2" t="str">
        <f t="shared" si="124"/>
        <v>7_1992</v>
      </c>
      <c r="BC190" s="2">
        <f aca="true" t="shared" si="160" ref="BC190:BC253">AI190</f>
        <v>0.0049577841873378325</v>
      </c>
      <c r="BD190" s="2">
        <f aca="true" t="shared" si="161" ref="BD190:BD253">AY190</f>
        <v>-0.003331570728722033</v>
      </c>
      <c r="BE190">
        <f aca="true" t="shared" si="162" ref="BE190:BE253">Z190-Z186</f>
        <v>0.0376806820810367</v>
      </c>
      <c r="BF190" s="2">
        <f aca="true" t="shared" si="163" ref="BF190:BF253">AU190-AU186</f>
        <v>-0.004335149807603411</v>
      </c>
      <c r="BG190">
        <f aca="true" t="shared" si="164" ref="BG190:BG253">IF(BC190&lt;=0,IF(BD190&gt;0,3,4),IF(BD190&gt;0,2,1))</f>
        <v>1</v>
      </c>
      <c r="BH190">
        <f t="shared" si="130"/>
        <v>1</v>
      </c>
      <c r="BI190">
        <f aca="true" t="shared" si="165" ref="BI190:BI253">INDEX($E$8:$G$665,MATCH(BM190,$E$8:$E$665,0),3)</f>
        <v>411.769989</v>
      </c>
      <c r="BJ190" s="8">
        <f aca="true" t="shared" si="166" ref="BJ190:BJ204">BI191/BI190</f>
        <v>1.010977050588308</v>
      </c>
      <c r="BK190" s="8">
        <f aca="true" t="shared" si="167" ref="BK190:BK204">BI192/BI190</f>
        <v>1.0581392589055343</v>
      </c>
      <c r="BL190" s="8">
        <f t="shared" si="135"/>
        <v>1.0935716541498608</v>
      </c>
      <c r="BM190" t="str">
        <f>"6"&amp;RIGHT(BB189,5)</f>
        <v>6_1992</v>
      </c>
      <c r="BN190">
        <f t="shared" si="134"/>
        <v>1</v>
      </c>
      <c r="BP190">
        <f t="shared" si="139"/>
        <v>3</v>
      </c>
      <c r="BQ190" s="8">
        <f t="shared" si="143"/>
        <v>0.743</v>
      </c>
      <c r="BR190">
        <f t="shared" si="140"/>
        <v>4</v>
      </c>
      <c r="BS190" s="8">
        <f t="shared" si="144"/>
        <v>0.863</v>
      </c>
      <c r="BT190">
        <f t="shared" si="141"/>
        <v>4</v>
      </c>
      <c r="BU190" s="8">
        <f t="shared" si="145"/>
        <v>0.896</v>
      </c>
      <c r="BV190" s="8">
        <f t="shared" si="142"/>
        <v>1.6059999999999999</v>
      </c>
      <c r="BY190">
        <f t="shared" si="108"/>
        <v>1992</v>
      </c>
      <c r="BZ190">
        <f t="shared" si="118"/>
        <v>1992</v>
      </c>
      <c r="CA190">
        <f t="shared" si="119"/>
        <v>7</v>
      </c>
      <c r="CB190">
        <f t="shared" si="120"/>
        <v>6</v>
      </c>
      <c r="CC190">
        <f t="shared" si="121"/>
        <v>9</v>
      </c>
      <c r="CD190" t="str">
        <f t="shared" si="109"/>
        <v>6_1992</v>
      </c>
      <c r="CE190" t="str">
        <f t="shared" si="109"/>
        <v>9_1992</v>
      </c>
      <c r="CG190" s="3" t="str">
        <f t="shared" si="110"/>
        <v>7_1992</v>
      </c>
      <c r="CH190">
        <f t="shared" si="111"/>
        <v>0.0366534967826182</v>
      </c>
      <c r="CI190" s="2">
        <f t="shared" si="112"/>
        <v>0.0049577841873378325</v>
      </c>
      <c r="CJ190" s="2">
        <v>1.0301470588235293</v>
      </c>
      <c r="CK190" s="2">
        <v>1.0299270072992701</v>
      </c>
      <c r="CL190" s="2">
        <f aca="true" t="shared" si="168" ref="CL190:CL253">CK190-CJ190</f>
        <v>-0.0002200515242591905</v>
      </c>
      <c r="CM190">
        <f t="shared" si="158"/>
        <v>1</v>
      </c>
      <c r="CN190">
        <v>411.769989</v>
      </c>
      <c r="CO190">
        <v>416.290009</v>
      </c>
      <c r="CP190" s="8">
        <f t="shared" si="136"/>
        <v>1.010977050588308</v>
      </c>
      <c r="CQ190" s="8">
        <f t="shared" si="137"/>
        <v>1.0581392589055343</v>
      </c>
      <c r="CR190" s="8">
        <f t="shared" si="138"/>
        <v>1.0935716541498608</v>
      </c>
      <c r="CS190" s="2">
        <f t="shared" si="155"/>
        <v>0.030485268764901294</v>
      </c>
      <c r="CT190" s="2">
        <f t="shared" si="156"/>
        <v>0.03496680923298667</v>
      </c>
      <c r="CU190" s="8">
        <f t="shared" si="146"/>
        <v>1.0482368161874018</v>
      </c>
      <c r="CV190" s="8">
        <f t="shared" si="147"/>
        <v>0.52</v>
      </c>
      <c r="CW190">
        <f t="shared" si="148"/>
        <v>3</v>
      </c>
      <c r="CX190">
        <f t="shared" si="149"/>
        <v>1</v>
      </c>
      <c r="CY190" s="2">
        <f t="shared" si="150"/>
        <v>0.8582145670111414</v>
      </c>
      <c r="CZ190">
        <f t="shared" si="151"/>
        <v>0.283</v>
      </c>
      <c r="DA190">
        <f t="shared" si="152"/>
        <v>2</v>
      </c>
      <c r="DB190" s="3" t="str">
        <f t="shared" si="153"/>
        <v>7_1992</v>
      </c>
      <c r="DC190">
        <f t="shared" si="154"/>
        <v>1</v>
      </c>
    </row>
    <row r="191" spans="5:107" ht="18">
      <c r="E191" t="str">
        <f t="shared" si="101"/>
        <v>4_1982</v>
      </c>
      <c r="F191" s="3">
        <v>30042</v>
      </c>
      <c r="G191">
        <v>118.68</v>
      </c>
      <c r="H191" s="4">
        <v>1</v>
      </c>
      <c r="I191">
        <f t="shared" si="122"/>
        <v>0.894752720859113</v>
      </c>
      <c r="J191">
        <f t="shared" si="123"/>
        <v>0.9750913992080112</v>
      </c>
      <c r="X191" s="3">
        <v>33878</v>
      </c>
      <c r="Y191">
        <v>9834.51</v>
      </c>
      <c r="Z191" s="2">
        <f t="shared" si="105"/>
        <v>0.043829767135290076</v>
      </c>
      <c r="AA191" s="2">
        <f t="shared" si="106"/>
        <v>0.042384055549815836</v>
      </c>
      <c r="AB191">
        <v>874.582</v>
      </c>
      <c r="AC191">
        <v>801.187</v>
      </c>
      <c r="AD191">
        <v>-47.14</v>
      </c>
      <c r="AE191">
        <f t="shared" si="102"/>
        <v>-73.39499999999998</v>
      </c>
      <c r="AF191">
        <f t="shared" si="103"/>
        <v>1675.769</v>
      </c>
      <c r="AG191" t="s">
        <v>92</v>
      </c>
      <c r="AH191" t="str">
        <f t="shared" si="104"/>
        <v>10_1992</v>
      </c>
      <c r="AI191" s="2">
        <f t="shared" si="113"/>
        <v>0.007176270352671876</v>
      </c>
      <c r="AJ191">
        <f t="shared" si="116"/>
        <v>7</v>
      </c>
      <c r="AK191">
        <f t="shared" si="117"/>
        <v>0</v>
      </c>
      <c r="AL191" s="6">
        <f t="shared" si="114"/>
        <v>33878</v>
      </c>
      <c r="AM191">
        <f t="shared" si="115"/>
        <v>7</v>
      </c>
      <c r="AN191" t="str">
        <f t="shared" si="107"/>
        <v>10_1992</v>
      </c>
      <c r="AO191">
        <v>1.02133640372854</v>
      </c>
      <c r="AP191">
        <v>4284.7</v>
      </c>
      <c r="AQ191">
        <v>70.112</v>
      </c>
      <c r="AR191">
        <v>141.7</v>
      </c>
      <c r="AS191" s="2">
        <f t="shared" si="157"/>
        <v>1.1004882132726947</v>
      </c>
      <c r="AT191" s="2">
        <f t="shared" si="157"/>
        <v>1.0776408450704225</v>
      </c>
      <c r="AU191" s="2">
        <f t="shared" si="157"/>
        <v>1.028246267562256</v>
      </c>
      <c r="AV191" s="2">
        <f t="shared" si="157"/>
        <v>1.032798833819242</v>
      </c>
      <c r="AW191" s="2">
        <f t="shared" si="159"/>
        <v>0.13917977081006605</v>
      </c>
      <c r="AX191" s="2">
        <f t="shared" si="159"/>
        <v>0.017429044767850455</v>
      </c>
      <c r="AY191" s="2">
        <f t="shared" si="159"/>
        <v>-0.0026361071399445546</v>
      </c>
      <c r="AZ191" s="2">
        <f t="shared" si="159"/>
        <v>0.0012276150233534455</v>
      </c>
      <c r="BB191" s="2" t="str">
        <f t="shared" si="124"/>
        <v>10_1992</v>
      </c>
      <c r="BC191" s="2">
        <f t="shared" si="160"/>
        <v>0.007176270352671876</v>
      </c>
      <c r="BD191" s="2">
        <f t="shared" si="161"/>
        <v>-0.0026361071399445546</v>
      </c>
      <c r="BE191">
        <f t="shared" si="162"/>
        <v>0.03216556281392502</v>
      </c>
      <c r="BF191" s="2">
        <f t="shared" si="163"/>
        <v>-0.004812334946682872</v>
      </c>
      <c r="BG191">
        <f t="shared" si="164"/>
        <v>1</v>
      </c>
      <c r="BH191">
        <f t="shared" si="130"/>
        <v>1</v>
      </c>
      <c r="BI191">
        <f t="shared" si="165"/>
        <v>416.290009</v>
      </c>
      <c r="BJ191" s="8">
        <f t="shared" si="166"/>
        <v>1.046650127507624</v>
      </c>
      <c r="BK191" s="8">
        <f t="shared" si="167"/>
        <v>1.0816978026489221</v>
      </c>
      <c r="BL191" s="8">
        <f t="shared" si="135"/>
        <v>1.0786230255168099</v>
      </c>
      <c r="BM191" t="str">
        <f>"9"&amp;RIGHT(BB190,5)</f>
        <v>9_1992</v>
      </c>
      <c r="BN191">
        <f t="shared" si="134"/>
        <v>1</v>
      </c>
      <c r="BP191">
        <f t="shared" si="139"/>
        <v>4</v>
      </c>
      <c r="BQ191" s="8">
        <f t="shared" si="143"/>
        <v>0.793</v>
      </c>
      <c r="BR191">
        <f t="shared" si="140"/>
        <v>4</v>
      </c>
      <c r="BS191" s="8">
        <f t="shared" si="144"/>
        <v>0.808</v>
      </c>
      <c r="BT191">
        <f t="shared" si="141"/>
        <v>4</v>
      </c>
      <c r="BU191" s="8">
        <f t="shared" si="145"/>
        <v>0.886</v>
      </c>
      <c r="BV191" s="8">
        <f t="shared" si="142"/>
        <v>1.601</v>
      </c>
      <c r="BY191">
        <f t="shared" si="108"/>
        <v>1992</v>
      </c>
      <c r="BZ191">
        <f t="shared" si="118"/>
        <v>1992</v>
      </c>
      <c r="CA191">
        <f t="shared" si="119"/>
        <v>10</v>
      </c>
      <c r="CB191">
        <f t="shared" si="120"/>
        <v>9</v>
      </c>
      <c r="CC191">
        <f t="shared" si="121"/>
        <v>12</v>
      </c>
      <c r="CD191" t="str">
        <f t="shared" si="109"/>
        <v>9_1992</v>
      </c>
      <c r="CE191" t="str">
        <f t="shared" si="109"/>
        <v>12_1992</v>
      </c>
      <c r="CG191" s="3" t="str">
        <f t="shared" si="110"/>
        <v>10_1992</v>
      </c>
      <c r="CH191">
        <f t="shared" si="111"/>
        <v>0.043829767135290076</v>
      </c>
      <c r="CI191" s="2">
        <f t="shared" si="112"/>
        <v>0.007176270352671876</v>
      </c>
      <c r="CJ191" s="2">
        <v>1.0299270072992701</v>
      </c>
      <c r="CK191" s="2">
        <v>1.0296671490593345</v>
      </c>
      <c r="CL191" s="2">
        <f t="shared" si="168"/>
        <v>-0.0002598582399355731</v>
      </c>
      <c r="CM191">
        <f t="shared" si="158"/>
        <v>1</v>
      </c>
      <c r="CN191">
        <v>416.290009</v>
      </c>
      <c r="CO191">
        <v>435.709991</v>
      </c>
      <c r="CP191" s="8">
        <f t="shared" si="136"/>
        <v>1.046650127507624</v>
      </c>
      <c r="CQ191" s="8">
        <f t="shared" si="137"/>
        <v>1.0816978026489221</v>
      </c>
      <c r="CR191" s="8">
        <f t="shared" si="138"/>
        <v>1.0786230255168099</v>
      </c>
      <c r="CS191" s="2">
        <f t="shared" si="155"/>
        <v>0.031185965154241005</v>
      </c>
      <c r="CT191" s="2">
        <f t="shared" si="156"/>
        <v>0.037664851535906374</v>
      </c>
      <c r="CU191" s="8">
        <f t="shared" si="146"/>
        <v>1.1636782131878738</v>
      </c>
      <c r="CV191" s="8">
        <f t="shared" si="147"/>
        <v>0.604</v>
      </c>
      <c r="CW191">
        <f t="shared" si="148"/>
        <v>3</v>
      </c>
      <c r="CX191">
        <f t="shared" si="149"/>
        <v>1</v>
      </c>
      <c r="CY191" s="2">
        <f t="shared" si="150"/>
        <v>0.8094703666671659</v>
      </c>
      <c r="CZ191">
        <f t="shared" si="151"/>
        <v>0.254</v>
      </c>
      <c r="DA191">
        <f t="shared" si="152"/>
        <v>2</v>
      </c>
      <c r="DB191" s="3" t="str">
        <f t="shared" si="153"/>
        <v>10_1992</v>
      </c>
      <c r="DC191">
        <f t="shared" si="154"/>
        <v>1</v>
      </c>
    </row>
    <row r="192" spans="5:107" ht="18">
      <c r="E192" t="str">
        <f t="shared" si="101"/>
        <v>5_1982</v>
      </c>
      <c r="F192" s="3">
        <v>30072</v>
      </c>
      <c r="G192">
        <v>111.860001</v>
      </c>
      <c r="H192" s="4">
        <v>1</v>
      </c>
      <c r="I192">
        <f t="shared" si="122"/>
        <v>0.8433353576849771</v>
      </c>
      <c r="J192">
        <f t="shared" si="123"/>
        <v>0.931235438268349</v>
      </c>
      <c r="X192" s="3">
        <v>33970</v>
      </c>
      <c r="Y192">
        <v>9850.973</v>
      </c>
      <c r="Z192" s="2">
        <f t="shared" si="105"/>
        <v>0.03320909478216971</v>
      </c>
      <c r="AA192" s="2">
        <f t="shared" si="106"/>
        <v>0.006712844797485351</v>
      </c>
      <c r="AB192">
        <v>893.518</v>
      </c>
      <c r="AC192">
        <v>803.009</v>
      </c>
      <c r="AD192">
        <v>-55.704</v>
      </c>
      <c r="AE192">
        <f t="shared" si="102"/>
        <v>-90.50900000000001</v>
      </c>
      <c r="AF192">
        <f t="shared" si="103"/>
        <v>1696.527</v>
      </c>
      <c r="AG192" t="s">
        <v>92</v>
      </c>
      <c r="AH192" t="str">
        <f t="shared" si="104"/>
        <v>1_1993</v>
      </c>
      <c r="AI192" s="2">
        <f t="shared" si="113"/>
        <v>-0.010620672353120364</v>
      </c>
      <c r="AJ192">
        <f t="shared" si="116"/>
        <v>0</v>
      </c>
      <c r="AK192">
        <f t="shared" si="117"/>
        <v>-1</v>
      </c>
      <c r="AL192" s="6">
        <f t="shared" si="114"/>
        <v>33970</v>
      </c>
      <c r="AM192">
        <f t="shared" si="115"/>
        <v>-1</v>
      </c>
      <c r="AN192" t="str">
        <f t="shared" si="107"/>
        <v>1_1993</v>
      </c>
      <c r="AO192">
        <v>1.0763321244943405</v>
      </c>
      <c r="AP192">
        <v>4340.7</v>
      </c>
      <c r="AQ192">
        <v>70.6</v>
      </c>
      <c r="AR192">
        <v>142.8</v>
      </c>
      <c r="AS192" s="2">
        <f t="shared" si="157"/>
        <v>1.1618363951594224</v>
      </c>
      <c r="AT192" s="2">
        <f t="shared" si="157"/>
        <v>1.062672901314662</v>
      </c>
      <c r="AU192" s="2">
        <f t="shared" si="157"/>
        <v>1.0281503487847146</v>
      </c>
      <c r="AV192" s="2">
        <f t="shared" si="157"/>
        <v>1.032537960954447</v>
      </c>
      <c r="AW192" s="2">
        <f t="shared" si="159"/>
        <v>0.06134818188672764</v>
      </c>
      <c r="AX192" s="2">
        <f t="shared" si="159"/>
        <v>-0.014967943755760382</v>
      </c>
      <c r="AY192" s="2">
        <f t="shared" si="159"/>
        <v>-9.591877754133726E-05</v>
      </c>
      <c r="AZ192" s="2">
        <f t="shared" si="159"/>
        <v>-0.00026087286479503646</v>
      </c>
      <c r="BB192" s="2" t="str">
        <f t="shared" si="124"/>
        <v>1_1993</v>
      </c>
      <c r="BC192" s="2">
        <f t="shared" si="160"/>
        <v>-0.010620672353120364</v>
      </c>
      <c r="BD192" s="2">
        <f t="shared" si="161"/>
        <v>-9.591877754133726E-05</v>
      </c>
      <c r="BE192">
        <f t="shared" si="162"/>
        <v>0.0046225688629781825</v>
      </c>
      <c r="BF192" s="2">
        <f t="shared" si="163"/>
        <v>-0.0043429600896727205</v>
      </c>
      <c r="BG192">
        <f t="shared" si="164"/>
        <v>4</v>
      </c>
      <c r="BH192">
        <f t="shared" si="130"/>
        <v>3</v>
      </c>
      <c r="BI192">
        <f t="shared" si="165"/>
        <v>435.709991</v>
      </c>
      <c r="BJ192" s="8">
        <f t="shared" si="166"/>
        <v>1.0334855690743157</v>
      </c>
      <c r="BK192" s="8">
        <f t="shared" si="167"/>
        <v>1.0305478374949635</v>
      </c>
      <c r="BL192" s="8">
        <f t="shared" si="135"/>
        <v>1.0532923331565285</v>
      </c>
      <c r="BM192" t="str">
        <f>"12"&amp;RIGHT(BB191,5)</f>
        <v>12_1992</v>
      </c>
      <c r="BN192">
        <f t="shared" si="134"/>
        <v>3</v>
      </c>
      <c r="BP192">
        <f t="shared" si="139"/>
        <v>1</v>
      </c>
      <c r="BQ192" s="8">
        <f t="shared" si="143"/>
        <v>0.133</v>
      </c>
      <c r="BR192">
        <f t="shared" si="140"/>
        <v>3</v>
      </c>
      <c r="BS192" s="8">
        <f t="shared" si="144"/>
        <v>0.5469999999999999</v>
      </c>
      <c r="BT192">
        <f t="shared" si="141"/>
        <v>2</v>
      </c>
      <c r="BU192" s="8">
        <f t="shared" si="145"/>
        <v>0.251</v>
      </c>
      <c r="BV192" s="8">
        <f t="shared" si="142"/>
        <v>0.6799999999999999</v>
      </c>
      <c r="BY192">
        <f t="shared" si="108"/>
        <v>1992</v>
      </c>
      <c r="BZ192">
        <f t="shared" si="118"/>
        <v>1993</v>
      </c>
      <c r="CA192">
        <f t="shared" si="119"/>
        <v>1</v>
      </c>
      <c r="CB192">
        <f t="shared" si="120"/>
        <v>12</v>
      </c>
      <c r="CC192">
        <f t="shared" si="121"/>
        <v>3</v>
      </c>
      <c r="CD192" t="str">
        <f t="shared" si="109"/>
        <v>12_1992</v>
      </c>
      <c r="CE192" t="str">
        <f t="shared" si="109"/>
        <v>3_1993</v>
      </c>
      <c r="CG192" s="3" t="str">
        <f t="shared" si="110"/>
        <v>1_1993</v>
      </c>
      <c r="CH192">
        <f t="shared" si="111"/>
        <v>0.03320909478216971</v>
      </c>
      <c r="CI192" s="2">
        <f t="shared" si="112"/>
        <v>-0.010620672353120364</v>
      </c>
      <c r="CJ192" s="2">
        <v>1.0296671490593345</v>
      </c>
      <c r="CK192" s="2">
        <v>1.0301941049604602</v>
      </c>
      <c r="CL192" s="2">
        <f t="shared" si="168"/>
        <v>0.0005269559011256142</v>
      </c>
      <c r="CM192">
        <f t="shared" si="158"/>
        <v>3</v>
      </c>
      <c r="CN192">
        <v>435.709991</v>
      </c>
      <c r="CO192">
        <v>450.299988</v>
      </c>
      <c r="CP192" s="8">
        <f t="shared" si="136"/>
        <v>1.0334855690743157</v>
      </c>
      <c r="CQ192" s="8">
        <f t="shared" si="137"/>
        <v>1.0305478374949635</v>
      </c>
      <c r="CR192" s="8">
        <f t="shared" si="138"/>
        <v>1.0532923331565285</v>
      </c>
      <c r="CS192" s="2">
        <f t="shared" si="155"/>
        <v>0.03243852237811778</v>
      </c>
      <c r="CT192" s="2">
        <f t="shared" si="156"/>
        <v>0.037366152077922266</v>
      </c>
      <c r="CU192" s="8">
        <f t="shared" si="146"/>
        <v>0.8887480496497593</v>
      </c>
      <c r="CV192" s="8">
        <f t="shared" si="147"/>
        <v>0.425</v>
      </c>
      <c r="CW192">
        <f t="shared" si="148"/>
        <v>2</v>
      </c>
      <c r="CX192">
        <f t="shared" si="149"/>
        <v>0</v>
      </c>
      <c r="CY192" s="2">
        <f t="shared" si="150"/>
        <v>1.2842324339678415</v>
      </c>
      <c r="CZ192">
        <f t="shared" si="151"/>
        <v>0.82</v>
      </c>
      <c r="DA192">
        <f t="shared" si="152"/>
        <v>4</v>
      </c>
      <c r="DB192" s="3" t="str">
        <f t="shared" si="153"/>
        <v>1_1993</v>
      </c>
      <c r="DC192">
        <f t="shared" si="154"/>
        <v>0</v>
      </c>
    </row>
    <row r="193" spans="5:107" ht="18">
      <c r="E193" t="str">
        <f t="shared" si="101"/>
        <v>6_1982</v>
      </c>
      <c r="F193" s="3">
        <v>30103</v>
      </c>
      <c r="G193">
        <v>108.709999</v>
      </c>
      <c r="H193" s="4">
        <v>1</v>
      </c>
      <c r="I193">
        <f t="shared" si="122"/>
        <v>0.8195868502682966</v>
      </c>
      <c r="J193">
        <f t="shared" si="123"/>
        <v>0.9177001823164098</v>
      </c>
      <c r="X193" s="3">
        <v>34060</v>
      </c>
      <c r="Y193">
        <v>9908.347</v>
      </c>
      <c r="Z193" s="2">
        <f t="shared" si="105"/>
        <v>0.028078701503631676</v>
      </c>
      <c r="AA193" s="2">
        <f t="shared" si="106"/>
        <v>0.023501103976496962</v>
      </c>
      <c r="AB193">
        <v>911.978</v>
      </c>
      <c r="AC193">
        <v>812.631</v>
      </c>
      <c r="AD193">
        <v>-63.187</v>
      </c>
      <c r="AE193">
        <f t="shared" si="102"/>
        <v>-99.34699999999998</v>
      </c>
      <c r="AF193">
        <f t="shared" si="103"/>
        <v>1724.609</v>
      </c>
      <c r="AG193" t="s">
        <v>92</v>
      </c>
      <c r="AH193" t="str">
        <f t="shared" si="104"/>
        <v>4_1993</v>
      </c>
      <c r="AI193" s="2">
        <f t="shared" si="113"/>
        <v>-0.005130393278538037</v>
      </c>
      <c r="AJ193">
        <f t="shared" si="116"/>
        <v>0</v>
      </c>
      <c r="AK193">
        <f t="shared" si="117"/>
        <v>-2</v>
      </c>
      <c r="AL193" s="6">
        <f t="shared" si="114"/>
        <v>34060</v>
      </c>
      <c r="AM193">
        <f t="shared" si="115"/>
        <v>-2</v>
      </c>
      <c r="AN193" t="str">
        <f t="shared" si="107"/>
        <v>4_1993</v>
      </c>
      <c r="AO193">
        <v>0.982076312536233</v>
      </c>
      <c r="AP193">
        <v>4393.4</v>
      </c>
      <c r="AQ193">
        <v>71.095</v>
      </c>
      <c r="AR193">
        <v>143.8</v>
      </c>
      <c r="AS193" s="2">
        <f t="shared" si="157"/>
        <v>1.0376967621591526</v>
      </c>
      <c r="AT193" s="2">
        <f t="shared" si="157"/>
        <v>1.0633910202105772</v>
      </c>
      <c r="AU193" s="2">
        <f t="shared" si="157"/>
        <v>1.0266129498065037</v>
      </c>
      <c r="AV193" s="2">
        <f t="shared" si="157"/>
        <v>1.0315638450502151</v>
      </c>
      <c r="AW193" s="2">
        <f t="shared" si="159"/>
        <v>-0.12413963300026976</v>
      </c>
      <c r="AX193" s="2">
        <f t="shared" si="159"/>
        <v>0.0007181188959151097</v>
      </c>
      <c r="AY193" s="2">
        <f t="shared" si="159"/>
        <v>-0.0015373989782108133</v>
      </c>
      <c r="AZ193" s="2">
        <f t="shared" si="159"/>
        <v>-0.0009741159042317982</v>
      </c>
      <c r="BB193" s="2" t="str">
        <f t="shared" si="124"/>
        <v>4_1993</v>
      </c>
      <c r="BC193" s="2">
        <f t="shared" si="160"/>
        <v>-0.005130393278538037</v>
      </c>
      <c r="BD193" s="2">
        <f t="shared" si="161"/>
        <v>-0.0015373989782108133</v>
      </c>
      <c r="BE193">
        <f t="shared" si="162"/>
        <v>-0.003617011091648692</v>
      </c>
      <c r="BF193" s="2">
        <f t="shared" si="163"/>
        <v>-0.007600995624418738</v>
      </c>
      <c r="BG193">
        <f t="shared" si="164"/>
        <v>4</v>
      </c>
      <c r="BH193">
        <f t="shared" si="130"/>
        <v>4</v>
      </c>
      <c r="BI193">
        <f t="shared" si="165"/>
        <v>450.299988</v>
      </c>
      <c r="BJ193" s="8">
        <f t="shared" si="166"/>
        <v>0.9971574527334875</v>
      </c>
      <c r="BK193" s="8">
        <f t="shared" si="167"/>
        <v>1.0191650127248062</v>
      </c>
      <c r="BL193" s="8">
        <f t="shared" si="135"/>
        <v>1.037352892401143</v>
      </c>
      <c r="BM193" t="str">
        <f>"3"&amp;RIGHT(BB192,5)</f>
        <v>3_1993</v>
      </c>
      <c r="BN193">
        <f t="shared" si="134"/>
        <v>4</v>
      </c>
      <c r="BP193">
        <f t="shared" si="139"/>
        <v>2</v>
      </c>
      <c r="BQ193" s="8">
        <f t="shared" si="143"/>
        <v>0.31</v>
      </c>
      <c r="BR193">
        <f t="shared" si="140"/>
        <v>3</v>
      </c>
      <c r="BS193" s="8">
        <f t="shared" si="144"/>
        <v>0.7</v>
      </c>
      <c r="BT193">
        <f t="shared" si="141"/>
        <v>3</v>
      </c>
      <c r="BU193" s="8">
        <f t="shared" si="145"/>
        <v>0.517</v>
      </c>
      <c r="BV193" s="8">
        <f t="shared" si="142"/>
        <v>1.01</v>
      </c>
      <c r="BY193">
        <f t="shared" si="108"/>
        <v>1993</v>
      </c>
      <c r="BZ193">
        <f t="shared" si="118"/>
        <v>1993</v>
      </c>
      <c r="CA193">
        <f t="shared" si="119"/>
        <v>4</v>
      </c>
      <c r="CB193">
        <f t="shared" si="120"/>
        <v>3</v>
      </c>
      <c r="CC193">
        <f t="shared" si="121"/>
        <v>6</v>
      </c>
      <c r="CD193" t="str">
        <f t="shared" si="109"/>
        <v>3_1993</v>
      </c>
      <c r="CE193" t="str">
        <f t="shared" si="109"/>
        <v>6_1993</v>
      </c>
      <c r="CG193" s="3" t="str">
        <f t="shared" si="110"/>
        <v>4_1993</v>
      </c>
      <c r="CH193">
        <f t="shared" si="111"/>
        <v>0.028078701503631676</v>
      </c>
      <c r="CI193" s="2">
        <f t="shared" si="112"/>
        <v>-0.005130393278538037</v>
      </c>
      <c r="CJ193" s="2">
        <v>1.0301941049604602</v>
      </c>
      <c r="CK193" s="2">
        <v>1.029978586723769</v>
      </c>
      <c r="CL193" s="2">
        <f t="shared" si="168"/>
        <v>-0.0002155182366911923</v>
      </c>
      <c r="CM193">
        <f t="shared" si="158"/>
        <v>4</v>
      </c>
      <c r="CN193">
        <v>450.299988</v>
      </c>
      <c r="CO193">
        <v>449.019989</v>
      </c>
      <c r="CP193" s="8">
        <f t="shared" si="136"/>
        <v>0.9971574527334875</v>
      </c>
      <c r="CQ193" s="8">
        <f t="shared" si="137"/>
        <v>1.0191650127248062</v>
      </c>
      <c r="CR193" s="8">
        <f t="shared" si="138"/>
        <v>1.037352892401143</v>
      </c>
      <c r="CS193" s="2">
        <f t="shared" si="155"/>
        <v>0.03330634490398908</v>
      </c>
      <c r="CT193" s="2">
        <f t="shared" si="156"/>
        <v>0.03836640391730528</v>
      </c>
      <c r="CU193" s="8">
        <f t="shared" si="146"/>
        <v>0.7318564847555779</v>
      </c>
      <c r="CV193" s="8">
        <f t="shared" si="147"/>
        <v>0.316</v>
      </c>
      <c r="CW193">
        <f t="shared" si="148"/>
        <v>2</v>
      </c>
      <c r="CX193">
        <f t="shared" si="149"/>
        <v>0</v>
      </c>
      <c r="CY193" s="2">
        <f t="shared" si="150"/>
        <v>1.133720983848162</v>
      </c>
      <c r="CZ193">
        <f t="shared" si="151"/>
        <v>0.658</v>
      </c>
      <c r="DA193">
        <f t="shared" si="152"/>
        <v>3</v>
      </c>
      <c r="DB193" s="3" t="str">
        <f t="shared" si="153"/>
        <v>4_1993</v>
      </c>
      <c r="DC193">
        <f t="shared" si="154"/>
        <v>0</v>
      </c>
    </row>
    <row r="194" spans="5:107" ht="18">
      <c r="E194" t="str">
        <f t="shared" si="101"/>
        <v>7_1982</v>
      </c>
      <c r="F194" s="3">
        <v>30133</v>
      </c>
      <c r="G194">
        <v>105.160004</v>
      </c>
      <c r="H194" s="4">
        <v>1</v>
      </c>
      <c r="I194">
        <f t="shared" si="122"/>
        <v>0.8404731575973508</v>
      </c>
      <c r="J194">
        <f t="shared" si="123"/>
        <v>0.9052316246159542</v>
      </c>
      <c r="X194" s="3">
        <v>34151</v>
      </c>
      <c r="Y194">
        <v>9955.641</v>
      </c>
      <c r="Z194" s="2">
        <f t="shared" si="105"/>
        <v>0.022877065695918963</v>
      </c>
      <c r="AA194" s="2">
        <f t="shared" si="106"/>
        <v>0.019229722425525564</v>
      </c>
      <c r="AB194">
        <v>923.989</v>
      </c>
      <c r="AC194">
        <v>810.46</v>
      </c>
      <c r="AD194">
        <v>-68.354</v>
      </c>
      <c r="AE194">
        <f t="shared" si="102"/>
        <v>-113.529</v>
      </c>
      <c r="AF194">
        <f t="shared" si="103"/>
        <v>1734.449</v>
      </c>
      <c r="AG194" t="s">
        <v>92</v>
      </c>
      <c r="AH194" t="str">
        <f t="shared" si="104"/>
        <v>7_1993</v>
      </c>
      <c r="AI194" s="2">
        <f t="shared" si="113"/>
        <v>-0.005201635807712712</v>
      </c>
      <c r="AJ194">
        <f t="shared" si="116"/>
        <v>0</v>
      </c>
      <c r="AK194">
        <f t="shared" si="117"/>
        <v>-3</v>
      </c>
      <c r="AL194" s="6">
        <f t="shared" si="114"/>
        <v>34151</v>
      </c>
      <c r="AM194">
        <f t="shared" si="115"/>
        <v>-3</v>
      </c>
      <c r="AN194" t="str">
        <f t="shared" si="107"/>
        <v>7_1993</v>
      </c>
      <c r="AO194">
        <v>0.9764344462567245</v>
      </c>
      <c r="AP194">
        <v>4468.9</v>
      </c>
      <c r="AQ194">
        <v>71.552</v>
      </c>
      <c r="AR194">
        <v>144.5</v>
      </c>
      <c r="AS194" s="2">
        <f t="shared" si="157"/>
        <v>1.0490908403426662</v>
      </c>
      <c r="AT194" s="2">
        <f t="shared" si="157"/>
        <v>1.0628091704718416</v>
      </c>
      <c r="AU194" s="2">
        <f t="shared" si="157"/>
        <v>1.0270720293974107</v>
      </c>
      <c r="AV194" s="2">
        <f t="shared" si="157"/>
        <v>1.0284697508896796</v>
      </c>
      <c r="AW194" s="2">
        <f t="shared" si="159"/>
        <v>0.011394078183513567</v>
      </c>
      <c r="AX194" s="2">
        <f t="shared" si="159"/>
        <v>-0.0005818497387355404</v>
      </c>
      <c r="AY194" s="2">
        <f t="shared" si="159"/>
        <v>0.0004590795909069634</v>
      </c>
      <c r="AZ194" s="2">
        <f t="shared" si="159"/>
        <v>-0.003094094160535521</v>
      </c>
      <c r="BB194" s="2" t="str">
        <f t="shared" si="124"/>
        <v>7_1993</v>
      </c>
      <c r="BC194" s="2">
        <f t="shared" si="160"/>
        <v>-0.005201635807712712</v>
      </c>
      <c r="BD194" s="2">
        <f t="shared" si="161"/>
        <v>0.0004590795909069634</v>
      </c>
      <c r="BE194">
        <f t="shared" si="162"/>
        <v>-0.013776431086699237</v>
      </c>
      <c r="BF194" s="2">
        <f t="shared" si="163"/>
        <v>-0.0038103453047897418</v>
      </c>
      <c r="BG194">
        <f t="shared" si="164"/>
        <v>3</v>
      </c>
      <c r="BH194">
        <f t="shared" si="130"/>
        <v>4</v>
      </c>
      <c r="BI194">
        <f t="shared" si="165"/>
        <v>449.019989</v>
      </c>
      <c r="BJ194" s="8">
        <f t="shared" si="166"/>
        <v>1.0220702958504593</v>
      </c>
      <c r="BK194" s="8">
        <f t="shared" si="167"/>
        <v>1.040310022812815</v>
      </c>
      <c r="BL194" s="8">
        <f t="shared" si="135"/>
        <v>0.992762014877694</v>
      </c>
      <c r="BM194" t="str">
        <f>"6"&amp;RIGHT(BB193,5)</f>
        <v>6_1993</v>
      </c>
      <c r="BN194">
        <f t="shared" si="134"/>
        <v>4</v>
      </c>
      <c r="BP194">
        <f t="shared" si="139"/>
        <v>2</v>
      </c>
      <c r="BQ194" s="8">
        <f t="shared" si="143"/>
        <v>0.305</v>
      </c>
      <c r="BR194">
        <f t="shared" si="140"/>
        <v>2</v>
      </c>
      <c r="BS194" s="8">
        <f t="shared" si="144"/>
        <v>0.43400000000000005</v>
      </c>
      <c r="BT194">
        <f t="shared" si="141"/>
        <v>2</v>
      </c>
      <c r="BU194" s="8">
        <f t="shared" si="145"/>
        <v>0.285</v>
      </c>
      <c r="BV194" s="8">
        <f t="shared" si="142"/>
        <v>0.7390000000000001</v>
      </c>
      <c r="BY194">
        <f t="shared" si="108"/>
        <v>1993</v>
      </c>
      <c r="BZ194">
        <f t="shared" si="118"/>
        <v>1993</v>
      </c>
      <c r="CA194">
        <f t="shared" si="119"/>
        <v>7</v>
      </c>
      <c r="CB194">
        <f t="shared" si="120"/>
        <v>6</v>
      </c>
      <c r="CC194">
        <f t="shared" si="121"/>
        <v>9</v>
      </c>
      <c r="CD194" t="str">
        <f t="shared" si="109"/>
        <v>6_1993</v>
      </c>
      <c r="CE194" t="str">
        <f t="shared" si="109"/>
        <v>9_1993</v>
      </c>
      <c r="CG194" s="3" t="str">
        <f t="shared" si="110"/>
        <v>7_1993</v>
      </c>
      <c r="CH194">
        <f t="shared" si="111"/>
        <v>0.022877065695918963</v>
      </c>
      <c r="CI194" s="2">
        <f t="shared" si="112"/>
        <v>-0.005201635807712712</v>
      </c>
      <c r="CJ194" s="2">
        <v>1.029978586723769</v>
      </c>
      <c r="CK194" s="2">
        <v>1.0276399716513112</v>
      </c>
      <c r="CL194" s="2">
        <f t="shared" si="168"/>
        <v>-0.002338615072457806</v>
      </c>
      <c r="CM194">
        <f t="shared" si="158"/>
        <v>4</v>
      </c>
      <c r="CN194">
        <v>449.019989</v>
      </c>
      <c r="CO194">
        <v>458.929993</v>
      </c>
      <c r="CP194" s="8">
        <f t="shared" si="136"/>
        <v>1.0220702958504593</v>
      </c>
      <c r="CQ194" s="8">
        <f t="shared" si="137"/>
        <v>1.040310022812815</v>
      </c>
      <c r="CR194" s="8">
        <f t="shared" si="138"/>
        <v>0.992762014877694</v>
      </c>
      <c r="CS194" s="2">
        <f t="shared" si="155"/>
        <v>0.03440716408232902</v>
      </c>
      <c r="CT194" s="2">
        <f t="shared" si="156"/>
        <v>0.03881948458781492</v>
      </c>
      <c r="CU194" s="8">
        <f t="shared" si="146"/>
        <v>0.5893191509064977</v>
      </c>
      <c r="CV194" s="8">
        <f t="shared" si="147"/>
        <v>0.233</v>
      </c>
      <c r="CW194">
        <f t="shared" si="148"/>
        <v>1</v>
      </c>
      <c r="CX194">
        <f t="shared" si="149"/>
        <v>0</v>
      </c>
      <c r="CY194" s="2">
        <f t="shared" si="150"/>
        <v>1.1339954886816157</v>
      </c>
      <c r="CZ194">
        <f t="shared" si="151"/>
        <v>0.662</v>
      </c>
      <c r="DA194">
        <f t="shared" si="152"/>
        <v>3</v>
      </c>
      <c r="DB194" s="3" t="str">
        <f t="shared" si="153"/>
        <v>7_1993</v>
      </c>
      <c r="DC194">
        <f t="shared" si="154"/>
        <v>0</v>
      </c>
    </row>
    <row r="195" spans="5:107" ht="18">
      <c r="E195" t="str">
        <f t="shared" si="101"/>
        <v>8_1982</v>
      </c>
      <c r="F195" s="3">
        <v>30164</v>
      </c>
      <c r="G195">
        <v>120.290001</v>
      </c>
      <c r="H195" s="4">
        <v>1</v>
      </c>
      <c r="I195">
        <f t="shared" si="122"/>
        <v>0.9613970437644571</v>
      </c>
      <c r="J195">
        <f t="shared" si="123"/>
        <v>1.0361788279482955</v>
      </c>
      <c r="X195" s="3">
        <v>34243</v>
      </c>
      <c r="Y195">
        <v>10091.049</v>
      </c>
      <c r="Z195" s="2">
        <f t="shared" si="105"/>
        <v>0.02608559043612746</v>
      </c>
      <c r="AA195" s="2">
        <f t="shared" si="106"/>
        <v>0.05552457658625265</v>
      </c>
      <c r="AB195">
        <v>961.109</v>
      </c>
      <c r="AC195">
        <v>836.583</v>
      </c>
      <c r="AD195">
        <v>-73.449</v>
      </c>
      <c r="AE195">
        <f t="shared" si="102"/>
        <v>-124.52600000000007</v>
      </c>
      <c r="AF195">
        <f t="shared" si="103"/>
        <v>1797.692</v>
      </c>
      <c r="AG195" t="s">
        <v>92</v>
      </c>
      <c r="AH195" t="str">
        <f t="shared" si="104"/>
        <v>10_1993</v>
      </c>
      <c r="AI195" s="2">
        <f t="shared" si="113"/>
        <v>0.003208524740208496</v>
      </c>
      <c r="AJ195">
        <f t="shared" si="116"/>
        <v>1</v>
      </c>
      <c r="AK195">
        <f t="shared" si="117"/>
        <v>0</v>
      </c>
      <c r="AL195" s="6">
        <f t="shared" si="114"/>
        <v>34243</v>
      </c>
      <c r="AM195">
        <f t="shared" si="115"/>
        <v>1</v>
      </c>
      <c r="AN195" t="str">
        <f t="shared" si="107"/>
        <v>10_1993</v>
      </c>
      <c r="AO195">
        <v>1.0184310913068648</v>
      </c>
      <c r="AP195">
        <v>4532.8</v>
      </c>
      <c r="AQ195">
        <v>71.912</v>
      </c>
      <c r="AR195">
        <v>145.6</v>
      </c>
      <c r="AS195" s="2">
        <f t="shared" si="157"/>
        <v>0.9971553815069464</v>
      </c>
      <c r="AT195" s="2">
        <f t="shared" si="157"/>
        <v>1.0579037038765842</v>
      </c>
      <c r="AU195" s="2">
        <f t="shared" si="157"/>
        <v>1.0256732085805569</v>
      </c>
      <c r="AV195" s="2">
        <f t="shared" si="157"/>
        <v>1.0275229357798166</v>
      </c>
      <c r="AW195" s="2">
        <f t="shared" si="159"/>
        <v>-0.05193545883571982</v>
      </c>
      <c r="AX195" s="2">
        <f t="shared" si="159"/>
        <v>-0.004905466595257479</v>
      </c>
      <c r="AY195" s="2">
        <f t="shared" si="159"/>
        <v>-0.0013988208168538296</v>
      </c>
      <c r="AZ195" s="2">
        <f t="shared" si="159"/>
        <v>-0.0009468151098630528</v>
      </c>
      <c r="BB195" s="2" t="str">
        <f t="shared" si="124"/>
        <v>10_1993</v>
      </c>
      <c r="BC195" s="2">
        <f t="shared" si="160"/>
        <v>0.003208524740208496</v>
      </c>
      <c r="BD195" s="2">
        <f t="shared" si="161"/>
        <v>-0.0013988208168538296</v>
      </c>
      <c r="BE195">
        <f t="shared" si="162"/>
        <v>-0.017744176699162617</v>
      </c>
      <c r="BF195" s="2">
        <f t="shared" si="163"/>
        <v>-0.002573058981699017</v>
      </c>
      <c r="BG195">
        <f t="shared" si="164"/>
        <v>1</v>
      </c>
      <c r="BH195">
        <f t="shared" si="130"/>
        <v>2</v>
      </c>
      <c r="BI195">
        <f t="shared" si="165"/>
        <v>458.929993</v>
      </c>
      <c r="BJ195" s="8">
        <f t="shared" si="166"/>
        <v>1.0178458634757392</v>
      </c>
      <c r="BK195" s="8">
        <f t="shared" si="167"/>
        <v>0.9713245937273052</v>
      </c>
      <c r="BL195" s="8">
        <f t="shared" si="135"/>
        <v>0.9680561213614121</v>
      </c>
      <c r="BM195" t="str">
        <f>"9"&amp;RIGHT(BB194,5)</f>
        <v>9_1993</v>
      </c>
      <c r="BN195">
        <f t="shared" si="134"/>
        <v>2</v>
      </c>
      <c r="BP195">
        <f t="shared" si="139"/>
        <v>3</v>
      </c>
      <c r="BQ195" s="8">
        <f t="shared" si="143"/>
        <v>0.665</v>
      </c>
      <c r="BR195">
        <f t="shared" si="140"/>
        <v>3</v>
      </c>
      <c r="BS195" s="8">
        <f t="shared" si="144"/>
        <v>0.6799999999999999</v>
      </c>
      <c r="BT195">
        <f t="shared" si="141"/>
        <v>4</v>
      </c>
      <c r="BU195" s="8">
        <f t="shared" si="145"/>
        <v>0.778</v>
      </c>
      <c r="BV195" s="8">
        <f t="shared" si="142"/>
        <v>1.345</v>
      </c>
      <c r="BY195">
        <f t="shared" si="108"/>
        <v>1993</v>
      </c>
      <c r="BZ195">
        <f t="shared" si="118"/>
        <v>1993</v>
      </c>
      <c r="CA195">
        <f t="shared" si="119"/>
        <v>10</v>
      </c>
      <c r="CB195">
        <f t="shared" si="120"/>
        <v>9</v>
      </c>
      <c r="CC195">
        <f t="shared" si="121"/>
        <v>12</v>
      </c>
      <c r="CD195" t="str">
        <f t="shared" si="109"/>
        <v>9_1993</v>
      </c>
      <c r="CE195" t="str">
        <f t="shared" si="109"/>
        <v>12_1993</v>
      </c>
      <c r="CG195" s="3" t="str">
        <f t="shared" si="110"/>
        <v>10_1993</v>
      </c>
      <c r="CH195">
        <f t="shared" si="111"/>
        <v>0.02608559043612746</v>
      </c>
      <c r="CI195" s="2">
        <f t="shared" si="112"/>
        <v>0.003208524740208496</v>
      </c>
      <c r="CJ195" s="2">
        <v>1.0276399716513112</v>
      </c>
      <c r="CK195" s="2">
        <v>1.028109627547435</v>
      </c>
      <c r="CL195" s="2">
        <f t="shared" si="168"/>
        <v>0.00046965589612391057</v>
      </c>
      <c r="CM195">
        <f t="shared" si="158"/>
        <v>2</v>
      </c>
      <c r="CN195">
        <v>458.929993</v>
      </c>
      <c r="CO195">
        <v>467.119995</v>
      </c>
      <c r="CP195" s="8">
        <f t="shared" si="136"/>
        <v>1.0178458634757392</v>
      </c>
      <c r="CQ195" s="8">
        <f t="shared" si="137"/>
        <v>0.9713245937273052</v>
      </c>
      <c r="CR195" s="8">
        <f t="shared" si="138"/>
        <v>0.9680561213614121</v>
      </c>
      <c r="CS195" s="2">
        <f t="shared" si="155"/>
        <v>0.03532800794141638</v>
      </c>
      <c r="CT195" s="2">
        <f t="shared" si="156"/>
        <v>0.03886280493973859</v>
      </c>
      <c r="CU195" s="8">
        <f t="shared" si="146"/>
        <v>0.6712225346723242</v>
      </c>
      <c r="CV195" s="8">
        <f t="shared" si="147"/>
        <v>0.287</v>
      </c>
      <c r="CW195">
        <f t="shared" si="148"/>
        <v>2</v>
      </c>
      <c r="CX195">
        <f t="shared" si="149"/>
        <v>0</v>
      </c>
      <c r="CY195" s="2">
        <f t="shared" si="150"/>
        <v>0.9174397024305452</v>
      </c>
      <c r="CZ195">
        <f t="shared" si="151"/>
        <v>0.354</v>
      </c>
      <c r="DA195">
        <f t="shared" si="152"/>
        <v>2</v>
      </c>
      <c r="DB195" s="3" t="str">
        <f t="shared" si="153"/>
        <v>10_1993</v>
      </c>
      <c r="DC195">
        <f t="shared" si="154"/>
        <v>1</v>
      </c>
    </row>
    <row r="196" spans="5:107" ht="18">
      <c r="E196" t="str">
        <f t="shared" si="101"/>
        <v>9_1982</v>
      </c>
      <c r="F196" s="3">
        <v>30195</v>
      </c>
      <c r="G196">
        <v>120.419998</v>
      </c>
      <c r="H196" s="4">
        <v>1</v>
      </c>
      <c r="I196">
        <f t="shared" si="122"/>
        <v>0.9624360223201083</v>
      </c>
      <c r="J196">
        <f t="shared" si="123"/>
        <v>1.034817583385439</v>
      </c>
      <c r="X196" s="3">
        <v>34335</v>
      </c>
      <c r="Y196">
        <v>10188.954</v>
      </c>
      <c r="Z196" s="2">
        <f t="shared" si="105"/>
        <v>0.034309402736156125</v>
      </c>
      <c r="AA196" s="2">
        <f t="shared" si="106"/>
        <v>0.03937710488324453</v>
      </c>
      <c r="AB196">
        <v>983.5</v>
      </c>
      <c r="AC196">
        <v>844.786</v>
      </c>
      <c r="AD196">
        <v>-80.595</v>
      </c>
      <c r="AE196">
        <f t="shared" si="102"/>
        <v>-138.71400000000006</v>
      </c>
      <c r="AF196">
        <f t="shared" si="103"/>
        <v>1828.286</v>
      </c>
      <c r="AG196" t="s">
        <v>92</v>
      </c>
      <c r="AH196" t="str">
        <f t="shared" si="104"/>
        <v>1_1994</v>
      </c>
      <c r="AI196" s="2">
        <f t="shared" si="113"/>
        <v>0.008223812300028666</v>
      </c>
      <c r="AJ196">
        <f t="shared" si="116"/>
        <v>2</v>
      </c>
      <c r="AK196">
        <f t="shared" si="117"/>
        <v>0</v>
      </c>
      <c r="AL196" s="6">
        <f t="shared" si="114"/>
        <v>34335</v>
      </c>
      <c r="AM196">
        <f t="shared" si="115"/>
        <v>2</v>
      </c>
      <c r="AN196" t="str">
        <f t="shared" si="107"/>
        <v>1_1994</v>
      </c>
      <c r="AO196">
        <v>1.0748332774573834</v>
      </c>
      <c r="AP196">
        <v>4585.1</v>
      </c>
      <c r="AQ196">
        <v>72.186</v>
      </c>
      <c r="AR196">
        <v>146.3</v>
      </c>
      <c r="AS196" s="2">
        <f t="shared" si="157"/>
        <v>0.9986074493152741</v>
      </c>
      <c r="AT196" s="2">
        <f t="shared" si="157"/>
        <v>1.0563042827193772</v>
      </c>
      <c r="AU196" s="2">
        <f t="shared" si="157"/>
        <v>1.0224645892351276</v>
      </c>
      <c r="AV196" s="2">
        <f t="shared" si="157"/>
        <v>1.0245098039215685</v>
      </c>
      <c r="AW196" s="2">
        <f t="shared" si="159"/>
        <v>0.0014520678083277394</v>
      </c>
      <c r="AX196" s="2">
        <f t="shared" si="159"/>
        <v>-0.001599421157207015</v>
      </c>
      <c r="AY196" s="2">
        <f t="shared" si="159"/>
        <v>-0.0032086193454292644</v>
      </c>
      <c r="AZ196" s="2">
        <f t="shared" si="159"/>
        <v>-0.0030131318582480304</v>
      </c>
      <c r="BB196" s="2" t="str">
        <f t="shared" si="124"/>
        <v>1_1994</v>
      </c>
      <c r="BC196" s="2">
        <f t="shared" si="160"/>
        <v>0.008223812300028666</v>
      </c>
      <c r="BD196" s="2">
        <f t="shared" si="161"/>
        <v>-0.0032086193454292644</v>
      </c>
      <c r="BE196">
        <f t="shared" si="162"/>
        <v>0.0011003079539864125</v>
      </c>
      <c r="BF196" s="2">
        <f t="shared" si="163"/>
        <v>-0.005685759549586944</v>
      </c>
      <c r="BG196">
        <f t="shared" si="164"/>
        <v>1</v>
      </c>
      <c r="BH196">
        <f t="shared" si="130"/>
        <v>1</v>
      </c>
      <c r="BI196">
        <f t="shared" si="165"/>
        <v>467.119995</v>
      </c>
      <c r="BJ196" s="8">
        <f t="shared" si="166"/>
        <v>0.9542943863920875</v>
      </c>
      <c r="BK196" s="8">
        <f t="shared" si="167"/>
        <v>0.951083220062117</v>
      </c>
      <c r="BL196" s="8">
        <f t="shared" si="135"/>
        <v>0.9684021019053145</v>
      </c>
      <c r="BM196" t="str">
        <f>"12"&amp;RIGHT(BB195,5)</f>
        <v>12_1993</v>
      </c>
      <c r="BN196">
        <f t="shared" si="134"/>
        <v>1</v>
      </c>
      <c r="BP196">
        <f t="shared" si="139"/>
        <v>4</v>
      </c>
      <c r="BQ196" s="8">
        <f t="shared" si="143"/>
        <v>0.807</v>
      </c>
      <c r="BR196">
        <f t="shared" si="140"/>
        <v>4</v>
      </c>
      <c r="BS196" s="8">
        <f t="shared" si="144"/>
        <v>0.848</v>
      </c>
      <c r="BT196">
        <f t="shared" si="141"/>
        <v>4</v>
      </c>
      <c r="BU196" s="8">
        <f t="shared" si="145"/>
        <v>0.916</v>
      </c>
      <c r="BV196" s="8">
        <f t="shared" si="142"/>
        <v>1.655</v>
      </c>
      <c r="BY196">
        <f t="shared" si="108"/>
        <v>1993</v>
      </c>
      <c r="BZ196">
        <f t="shared" si="118"/>
        <v>1994</v>
      </c>
      <c r="CA196">
        <f t="shared" si="119"/>
        <v>1</v>
      </c>
      <c r="CB196">
        <f t="shared" si="120"/>
        <v>12</v>
      </c>
      <c r="CC196">
        <f t="shared" si="121"/>
        <v>3</v>
      </c>
      <c r="CD196" t="str">
        <f t="shared" si="109"/>
        <v>12_1993</v>
      </c>
      <c r="CE196" t="str">
        <f t="shared" si="109"/>
        <v>3_1994</v>
      </c>
      <c r="CG196" s="3" t="str">
        <f t="shared" si="110"/>
        <v>1_1994</v>
      </c>
      <c r="CH196">
        <f t="shared" si="111"/>
        <v>0.034309402736156125</v>
      </c>
      <c r="CI196" s="2">
        <f t="shared" si="112"/>
        <v>0.008223812300028666</v>
      </c>
      <c r="CJ196" s="2">
        <v>1.028109627547435</v>
      </c>
      <c r="CK196" s="2">
        <v>1.0265177948360082</v>
      </c>
      <c r="CL196" s="2">
        <f t="shared" si="168"/>
        <v>-0.0015918327114268216</v>
      </c>
      <c r="CM196">
        <f t="shared" si="158"/>
        <v>1</v>
      </c>
      <c r="CN196">
        <v>467.119995</v>
      </c>
      <c r="CO196">
        <v>445.769989</v>
      </c>
      <c r="CP196" s="8">
        <f t="shared" si="136"/>
        <v>0.9542943863920875</v>
      </c>
      <c r="CQ196" s="8">
        <f t="shared" si="137"/>
        <v>0.951083220062117</v>
      </c>
      <c r="CR196" s="8">
        <f t="shared" si="138"/>
        <v>0.9684021019053145</v>
      </c>
      <c r="CS196" s="2">
        <f t="shared" si="155"/>
        <v>0.03578243514460813</v>
      </c>
      <c r="CT196" s="2">
        <f t="shared" si="156"/>
        <v>0.03752918028950858</v>
      </c>
      <c r="CU196" s="8">
        <f t="shared" si="146"/>
        <v>0.9142060250579852</v>
      </c>
      <c r="CV196" s="8">
        <f t="shared" si="147"/>
        <v>0.441</v>
      </c>
      <c r="CW196">
        <f t="shared" si="148"/>
        <v>2</v>
      </c>
      <c r="CX196">
        <f t="shared" si="149"/>
        <v>0</v>
      </c>
      <c r="CY196" s="2">
        <f t="shared" si="150"/>
        <v>0.7808688536070247</v>
      </c>
      <c r="CZ196">
        <f t="shared" si="151"/>
        <v>0.237</v>
      </c>
      <c r="DA196">
        <f t="shared" si="152"/>
        <v>1</v>
      </c>
      <c r="DB196" s="3" t="str">
        <f t="shared" si="153"/>
        <v>1_1994</v>
      </c>
      <c r="DC196">
        <f t="shared" si="154"/>
        <v>1</v>
      </c>
    </row>
    <row r="197" spans="5:107" ht="18">
      <c r="E197" t="str">
        <f t="shared" si="101"/>
        <v>10_1982</v>
      </c>
      <c r="F197" s="3">
        <v>30225</v>
      </c>
      <c r="G197">
        <v>141.850006</v>
      </c>
      <c r="H197" s="4">
        <v>1</v>
      </c>
      <c r="I197">
        <f t="shared" si="122"/>
        <v>1</v>
      </c>
      <c r="J197">
        <f t="shared" si="123"/>
        <v>1.2031978248604496</v>
      </c>
      <c r="X197" s="3">
        <v>34425</v>
      </c>
      <c r="Y197">
        <v>10327.019</v>
      </c>
      <c r="Z197" s="2">
        <f t="shared" si="105"/>
        <v>0.042254474939160014</v>
      </c>
      <c r="AA197" s="2">
        <f t="shared" si="106"/>
        <v>0.055313510213932826</v>
      </c>
      <c r="AB197">
        <v>1020.145</v>
      </c>
      <c r="AC197">
        <v>873.301</v>
      </c>
      <c r="AD197">
        <v>-90.572</v>
      </c>
      <c r="AE197">
        <f t="shared" si="102"/>
        <v>-146.84399999999994</v>
      </c>
      <c r="AF197">
        <f t="shared" si="103"/>
        <v>1893.446</v>
      </c>
      <c r="AG197" t="s">
        <v>92</v>
      </c>
      <c r="AH197" t="str">
        <f t="shared" si="104"/>
        <v>4_1994</v>
      </c>
      <c r="AI197" s="2">
        <f t="shared" si="113"/>
        <v>0.007945072203003889</v>
      </c>
      <c r="AJ197">
        <f t="shared" si="116"/>
        <v>3</v>
      </c>
      <c r="AK197">
        <f t="shared" si="117"/>
        <v>0</v>
      </c>
      <c r="AL197" s="6">
        <f t="shared" si="114"/>
        <v>34425</v>
      </c>
      <c r="AM197">
        <f t="shared" si="115"/>
        <v>3</v>
      </c>
      <c r="AN197" t="str">
        <f t="shared" si="107"/>
        <v>4_1994</v>
      </c>
      <c r="AO197">
        <v>1.0143938978029894</v>
      </c>
      <c r="AP197">
        <v>4671.1</v>
      </c>
      <c r="AQ197">
        <v>72.698</v>
      </c>
      <c r="AR197">
        <v>147.2</v>
      </c>
      <c r="AS197" s="2">
        <f t="shared" si="157"/>
        <v>1.032907407351365</v>
      </c>
      <c r="AT197" s="2">
        <f t="shared" si="157"/>
        <v>1.0632084490371922</v>
      </c>
      <c r="AU197" s="2">
        <f t="shared" si="157"/>
        <v>1.0225472958717208</v>
      </c>
      <c r="AV197" s="2">
        <f t="shared" si="157"/>
        <v>1.0236439499304588</v>
      </c>
      <c r="AW197" s="2">
        <f t="shared" si="159"/>
        <v>0.03429995803609098</v>
      </c>
      <c r="AX197" s="2">
        <f t="shared" si="159"/>
        <v>0.006904166317815097</v>
      </c>
      <c r="AY197" s="2">
        <f t="shared" si="159"/>
        <v>8.270663659315503E-05</v>
      </c>
      <c r="AZ197" s="2">
        <f t="shared" si="159"/>
        <v>-0.0008658539911097218</v>
      </c>
      <c r="BB197" s="2" t="str">
        <f t="shared" si="124"/>
        <v>4_1994</v>
      </c>
      <c r="BC197" s="2">
        <f t="shared" si="160"/>
        <v>0.007945072203003889</v>
      </c>
      <c r="BD197" s="2">
        <f t="shared" si="161"/>
        <v>8.270663659315503E-05</v>
      </c>
      <c r="BE197">
        <f t="shared" si="162"/>
        <v>0.014175773435528338</v>
      </c>
      <c r="BF197" s="2">
        <f t="shared" si="163"/>
        <v>-0.004065653934782976</v>
      </c>
      <c r="BG197">
        <f t="shared" si="164"/>
        <v>2</v>
      </c>
      <c r="BH197">
        <f t="shared" si="130"/>
        <v>1</v>
      </c>
      <c r="BI197">
        <f t="shared" si="165"/>
        <v>445.769989</v>
      </c>
      <c r="BJ197" s="8">
        <f t="shared" si="166"/>
        <v>0.9966350359220796</v>
      </c>
      <c r="BK197" s="8">
        <f t="shared" si="167"/>
        <v>1.0147833998757596</v>
      </c>
      <c r="BL197" s="8">
        <f t="shared" si="135"/>
        <v>1.0326850334466997</v>
      </c>
      <c r="BM197" t="str">
        <f>"3"&amp;RIGHT(BB196,5)</f>
        <v>3_1994</v>
      </c>
      <c r="BN197">
        <f t="shared" si="134"/>
        <v>1</v>
      </c>
      <c r="BP197">
        <f t="shared" si="139"/>
        <v>4</v>
      </c>
      <c r="BQ197" s="8">
        <f t="shared" si="143"/>
        <v>0.802</v>
      </c>
      <c r="BR197">
        <f t="shared" si="140"/>
        <v>3</v>
      </c>
      <c r="BS197" s="8">
        <f t="shared" si="144"/>
        <v>0.503</v>
      </c>
      <c r="BT197">
        <f t="shared" si="141"/>
        <v>4</v>
      </c>
      <c r="BU197" s="8">
        <f t="shared" si="145"/>
        <v>0.763</v>
      </c>
      <c r="BV197" s="8">
        <f t="shared" si="142"/>
        <v>1.3050000000000002</v>
      </c>
      <c r="BY197">
        <f t="shared" si="108"/>
        <v>1994</v>
      </c>
      <c r="BZ197">
        <f t="shared" si="118"/>
        <v>1994</v>
      </c>
      <c r="CA197">
        <f t="shared" si="119"/>
        <v>4</v>
      </c>
      <c r="CB197">
        <f t="shared" si="120"/>
        <v>3</v>
      </c>
      <c r="CC197">
        <f t="shared" si="121"/>
        <v>6</v>
      </c>
      <c r="CD197" t="str">
        <f t="shared" si="109"/>
        <v>3_1994</v>
      </c>
      <c r="CE197" t="str">
        <f t="shared" si="109"/>
        <v>6_1994</v>
      </c>
      <c r="CG197" s="3" t="str">
        <f t="shared" si="110"/>
        <v>4_1994</v>
      </c>
      <c r="CH197">
        <f t="shared" si="111"/>
        <v>0.042254474939160014</v>
      </c>
      <c r="CI197" s="2">
        <f t="shared" si="112"/>
        <v>0.007945072203003889</v>
      </c>
      <c r="CJ197" s="2">
        <v>1.0265177948360082</v>
      </c>
      <c r="CK197" s="2">
        <v>1.024948024948025</v>
      </c>
      <c r="CL197" s="2">
        <f t="shared" si="168"/>
        <v>-0.0015697698879832966</v>
      </c>
      <c r="CM197">
        <f t="shared" si="158"/>
        <v>1</v>
      </c>
      <c r="CN197">
        <v>445.769989</v>
      </c>
      <c r="CO197">
        <v>444.269989</v>
      </c>
      <c r="CP197" s="8">
        <f t="shared" si="136"/>
        <v>0.9966350359220796</v>
      </c>
      <c r="CQ197" s="8">
        <f t="shared" si="137"/>
        <v>1.0147833998757596</v>
      </c>
      <c r="CR197" s="8">
        <f t="shared" si="138"/>
        <v>1.0326850334466997</v>
      </c>
      <c r="CS197" s="2">
        <f t="shared" si="155"/>
        <v>0.03599991574336809</v>
      </c>
      <c r="CT197" s="2">
        <f t="shared" si="156"/>
        <v>0.03687221472988722</v>
      </c>
      <c r="CU197" s="8">
        <f t="shared" si="146"/>
        <v>1.1459706244580459</v>
      </c>
      <c r="CV197" s="8">
        <f t="shared" si="147"/>
        <v>0.591</v>
      </c>
      <c r="CW197">
        <f t="shared" si="148"/>
        <v>3</v>
      </c>
      <c r="CX197">
        <f t="shared" si="149"/>
        <v>1</v>
      </c>
      <c r="CY197" s="2">
        <f t="shared" si="150"/>
        <v>0.7845241393497333</v>
      </c>
      <c r="CZ197">
        <f t="shared" si="151"/>
        <v>0.241</v>
      </c>
      <c r="DA197">
        <f t="shared" si="152"/>
        <v>1</v>
      </c>
      <c r="DB197" s="3" t="str">
        <f t="shared" si="153"/>
        <v>4_1994</v>
      </c>
      <c r="DC197">
        <f t="shared" si="154"/>
        <v>1</v>
      </c>
    </row>
    <row r="198" spans="5:107" ht="18">
      <c r="E198" t="str">
        <f t="shared" si="101"/>
        <v>11_1982</v>
      </c>
      <c r="F198" s="3">
        <v>30256</v>
      </c>
      <c r="G198">
        <v>138.820007</v>
      </c>
      <c r="H198" s="4">
        <v>1</v>
      </c>
      <c r="I198">
        <f t="shared" si="122"/>
        <v>0.9786394157783821</v>
      </c>
      <c r="J198">
        <f t="shared" si="123"/>
        <v>1.1662035007014326</v>
      </c>
      <c r="X198" s="3">
        <v>34516</v>
      </c>
      <c r="Y198">
        <v>10387.382</v>
      </c>
      <c r="Z198" s="2">
        <f t="shared" si="105"/>
        <v>0.04336646932126209</v>
      </c>
      <c r="AA198" s="2">
        <f t="shared" si="106"/>
        <v>0.023586404466458655</v>
      </c>
      <c r="AB198">
        <v>1048.832</v>
      </c>
      <c r="AC198">
        <v>905.984</v>
      </c>
      <c r="AD198">
        <v>-96.868</v>
      </c>
      <c r="AE198">
        <f t="shared" si="102"/>
        <v>-142.84800000000007</v>
      </c>
      <c r="AF198">
        <f t="shared" si="103"/>
        <v>1954.8160000000003</v>
      </c>
      <c r="AG198" t="s">
        <v>92</v>
      </c>
      <c r="AH198" t="str">
        <f t="shared" si="104"/>
        <v>7_1994</v>
      </c>
      <c r="AI198" s="2">
        <f t="shared" si="113"/>
        <v>0.0011119943821020772</v>
      </c>
      <c r="AJ198">
        <f t="shared" si="116"/>
        <v>4</v>
      </c>
      <c r="AK198">
        <f t="shared" si="117"/>
        <v>0</v>
      </c>
      <c r="AL198" s="6">
        <f t="shared" si="114"/>
        <v>34516</v>
      </c>
      <c r="AM198">
        <f t="shared" si="115"/>
        <v>4</v>
      </c>
      <c r="AN198" t="str">
        <f t="shared" si="107"/>
        <v>7_1994</v>
      </c>
      <c r="AO198">
        <v>1.0316297022059915</v>
      </c>
      <c r="AP198">
        <v>4720.6</v>
      </c>
      <c r="AQ198">
        <v>73.175</v>
      </c>
      <c r="AR198">
        <v>148.4</v>
      </c>
      <c r="AS198" s="2">
        <f t="shared" si="157"/>
        <v>1.0565273543563158</v>
      </c>
      <c r="AT198" s="2">
        <f t="shared" si="157"/>
        <v>1.0563225849761688</v>
      </c>
      <c r="AU198" s="2">
        <f t="shared" si="157"/>
        <v>1.02268280411449</v>
      </c>
      <c r="AV198" s="2">
        <f t="shared" si="157"/>
        <v>1.0269896193771626</v>
      </c>
      <c r="AW198" s="2">
        <f t="shared" si="159"/>
        <v>0.023619947004950737</v>
      </c>
      <c r="AX198" s="2">
        <f t="shared" si="159"/>
        <v>-0.006885864061023428</v>
      </c>
      <c r="AY198" s="2">
        <f t="shared" si="159"/>
        <v>0.00013550824276920004</v>
      </c>
      <c r="AZ198" s="2">
        <f t="shared" si="159"/>
        <v>0.0033456694467037806</v>
      </c>
      <c r="BB198" s="2" t="str">
        <f t="shared" si="124"/>
        <v>7_1994</v>
      </c>
      <c r="BC198" s="2">
        <f t="shared" si="160"/>
        <v>0.0011119943821020772</v>
      </c>
      <c r="BD198" s="2">
        <f t="shared" si="161"/>
        <v>0.00013550824276920004</v>
      </c>
      <c r="BE198">
        <f t="shared" si="162"/>
        <v>0.020489403625343128</v>
      </c>
      <c r="BF198" s="2">
        <f t="shared" si="163"/>
        <v>-0.004389225282920739</v>
      </c>
      <c r="BG198">
        <f t="shared" si="164"/>
        <v>2</v>
      </c>
      <c r="BH198">
        <f t="shared" si="130"/>
        <v>2</v>
      </c>
      <c r="BI198">
        <f t="shared" si="165"/>
        <v>444.269989</v>
      </c>
      <c r="BJ198" s="8">
        <f t="shared" si="166"/>
        <v>1.0182096387338915</v>
      </c>
      <c r="BK198" s="8">
        <f t="shared" si="167"/>
        <v>1.0361717140430118</v>
      </c>
      <c r="BL198" s="8">
        <f t="shared" si="135"/>
        <v>1.1391271063326314</v>
      </c>
      <c r="BM198" t="str">
        <f>"6"&amp;RIGHT(BB197,5)</f>
        <v>6_1994</v>
      </c>
      <c r="BN198">
        <f t="shared" si="134"/>
        <v>2</v>
      </c>
      <c r="BP198">
        <f t="shared" si="139"/>
        <v>3</v>
      </c>
      <c r="BQ198" s="8">
        <f t="shared" si="143"/>
        <v>0.596</v>
      </c>
      <c r="BR198">
        <f t="shared" si="140"/>
        <v>2</v>
      </c>
      <c r="BS198" s="8">
        <f t="shared" si="144"/>
        <v>0.488</v>
      </c>
      <c r="BT198">
        <f t="shared" si="141"/>
        <v>3</v>
      </c>
      <c r="BU198" s="8">
        <f t="shared" si="145"/>
        <v>0.605</v>
      </c>
      <c r="BV198" s="8">
        <f t="shared" si="142"/>
        <v>1.084</v>
      </c>
      <c r="BY198">
        <f t="shared" si="108"/>
        <v>1994</v>
      </c>
      <c r="BZ198">
        <f t="shared" si="118"/>
        <v>1994</v>
      </c>
      <c r="CA198">
        <f t="shared" si="119"/>
        <v>7</v>
      </c>
      <c r="CB198">
        <f t="shared" si="120"/>
        <v>6</v>
      </c>
      <c r="CC198">
        <f t="shared" si="121"/>
        <v>9</v>
      </c>
      <c r="CD198" t="str">
        <f t="shared" si="109"/>
        <v>6_1994</v>
      </c>
      <c r="CE198" t="str">
        <f t="shared" si="109"/>
        <v>9_1994</v>
      </c>
      <c r="CG198" s="3" t="str">
        <f t="shared" si="110"/>
        <v>7_1994</v>
      </c>
      <c r="CH198">
        <f t="shared" si="111"/>
        <v>0.04336646932126209</v>
      </c>
      <c r="CI198" s="2">
        <f t="shared" si="112"/>
        <v>0.0011119943821020772</v>
      </c>
      <c r="CJ198" s="2">
        <v>1.024948024948025</v>
      </c>
      <c r="CK198" s="2">
        <v>1.0296551724137932</v>
      </c>
      <c r="CL198" s="2">
        <f t="shared" si="168"/>
        <v>0.00470714746576828</v>
      </c>
      <c r="CM198">
        <f t="shared" si="158"/>
        <v>2</v>
      </c>
      <c r="CN198">
        <v>444.269989</v>
      </c>
      <c r="CO198">
        <v>452.359985</v>
      </c>
      <c r="CP198" s="8">
        <f t="shared" si="136"/>
        <v>1.0182096387338915</v>
      </c>
      <c r="CQ198" s="8">
        <f t="shared" si="137"/>
        <v>1.0361717140430118</v>
      </c>
      <c r="CR198" s="8">
        <f t="shared" si="138"/>
        <v>1.1391271063326314</v>
      </c>
      <c r="CS198" s="2">
        <f t="shared" si="155"/>
        <v>0.03568161503141</v>
      </c>
      <c r="CT198" s="2">
        <f t="shared" si="156"/>
        <v>0.035336768043100486</v>
      </c>
      <c r="CU198" s="8">
        <f t="shared" si="146"/>
        <v>1.2272336074529433</v>
      </c>
      <c r="CV198" s="8">
        <f t="shared" si="147"/>
        <v>0.662</v>
      </c>
      <c r="CW198">
        <f t="shared" si="148"/>
        <v>3</v>
      </c>
      <c r="CX198">
        <f t="shared" si="149"/>
        <v>1</v>
      </c>
      <c r="CY198" s="2">
        <f t="shared" si="150"/>
        <v>0.9685315198960536</v>
      </c>
      <c r="CZ198">
        <f t="shared" si="151"/>
        <v>0.425</v>
      </c>
      <c r="DA198">
        <f t="shared" si="152"/>
        <v>2</v>
      </c>
      <c r="DB198" s="3" t="str">
        <f t="shared" si="153"/>
        <v>7_1994</v>
      </c>
      <c r="DC198">
        <f t="shared" si="154"/>
        <v>1</v>
      </c>
    </row>
    <row r="199" spans="5:107" ht="18">
      <c r="E199" t="str">
        <f t="shared" si="101"/>
        <v>12_1982</v>
      </c>
      <c r="F199" s="3">
        <v>30286</v>
      </c>
      <c r="G199">
        <v>145.270004</v>
      </c>
      <c r="H199" s="4">
        <v>0</v>
      </c>
      <c r="I199">
        <f t="shared" si="122"/>
        <v>1</v>
      </c>
      <c r="J199">
        <f t="shared" si="123"/>
        <v>1.2012817618988334</v>
      </c>
      <c r="X199" s="3">
        <v>34608</v>
      </c>
      <c r="Y199">
        <v>10506.372</v>
      </c>
      <c r="Z199" s="2">
        <f t="shared" si="105"/>
        <v>0.04115756449106511</v>
      </c>
      <c r="AA199" s="2">
        <f t="shared" si="106"/>
        <v>0.046614343518635026</v>
      </c>
      <c r="AB199">
        <v>1078.342</v>
      </c>
      <c r="AC199">
        <v>926.9</v>
      </c>
      <c r="AD199">
        <v>-101.913</v>
      </c>
      <c r="AE199">
        <f t="shared" si="102"/>
        <v>-151.44200000000012</v>
      </c>
      <c r="AF199">
        <f t="shared" si="103"/>
        <v>2005.2420000000002</v>
      </c>
      <c r="AG199" t="s">
        <v>92</v>
      </c>
      <c r="AH199" t="str">
        <f t="shared" si="104"/>
        <v>10_1994</v>
      </c>
      <c r="AI199" s="2">
        <f t="shared" si="113"/>
        <v>-0.0022089048301969783</v>
      </c>
      <c r="AJ199">
        <f t="shared" si="116"/>
        <v>0</v>
      </c>
      <c r="AK199">
        <f t="shared" si="117"/>
        <v>-1</v>
      </c>
      <c r="AL199" s="6">
        <f t="shared" si="114"/>
        <v>34608</v>
      </c>
      <c r="AM199">
        <f t="shared" si="115"/>
        <v>-1</v>
      </c>
      <c r="AN199" t="str">
        <f t="shared" si="107"/>
        <v>10_1994</v>
      </c>
      <c r="AO199">
        <v>0.9864765026333706</v>
      </c>
      <c r="AP199">
        <v>4812.9</v>
      </c>
      <c r="AQ199">
        <v>73.54</v>
      </c>
      <c r="AR199">
        <v>149.4</v>
      </c>
      <c r="AS199" s="2">
        <f t="shared" si="157"/>
        <v>0.9686237105816461</v>
      </c>
      <c r="AT199" s="2">
        <f t="shared" si="157"/>
        <v>1.061794034592305</v>
      </c>
      <c r="AU199" s="2">
        <f t="shared" si="157"/>
        <v>1.0226387807320059</v>
      </c>
      <c r="AV199" s="2">
        <f t="shared" si="157"/>
        <v>1.0260989010989012</v>
      </c>
      <c r="AW199" s="2">
        <f t="shared" si="159"/>
        <v>-0.08790364377466975</v>
      </c>
      <c r="AX199" s="2">
        <f t="shared" si="159"/>
        <v>0.005471449616136104</v>
      </c>
      <c r="AY199" s="2">
        <f t="shared" si="159"/>
        <v>-4.402338248410409E-05</v>
      </c>
      <c r="AZ199" s="2">
        <f t="shared" si="159"/>
        <v>-0.000890718278261371</v>
      </c>
      <c r="BB199" s="2" t="str">
        <f t="shared" si="124"/>
        <v>10_1994</v>
      </c>
      <c r="BC199" s="2">
        <f t="shared" si="160"/>
        <v>-0.0022089048301969783</v>
      </c>
      <c r="BD199" s="2">
        <f t="shared" si="161"/>
        <v>-4.402338248410409E-05</v>
      </c>
      <c r="BE199">
        <f t="shared" si="162"/>
        <v>0.015071974054937654</v>
      </c>
      <c r="BF199" s="2">
        <f t="shared" si="163"/>
        <v>-0.0030344278485510134</v>
      </c>
      <c r="BG199">
        <f t="shared" si="164"/>
        <v>4</v>
      </c>
      <c r="BH199">
        <f t="shared" si="130"/>
        <v>4</v>
      </c>
      <c r="BI199">
        <f t="shared" si="165"/>
        <v>452.359985</v>
      </c>
      <c r="BJ199" s="8">
        <f t="shared" si="166"/>
        <v>1.0176408419502445</v>
      </c>
      <c r="BK199" s="8">
        <f t="shared" si="167"/>
        <v>1.1187549822736864</v>
      </c>
      <c r="BL199" s="8">
        <f t="shared" si="135"/>
        <v>1.224666213568824</v>
      </c>
      <c r="BM199" t="str">
        <f>"9"&amp;RIGHT(BB198,5)</f>
        <v>9_1994</v>
      </c>
      <c r="BN199">
        <f t="shared" si="134"/>
        <v>4</v>
      </c>
      <c r="BP199">
        <f t="shared" si="139"/>
        <v>2</v>
      </c>
      <c r="BQ199" s="8">
        <f t="shared" si="143"/>
        <v>0.423</v>
      </c>
      <c r="BR199">
        <f t="shared" si="140"/>
        <v>3</v>
      </c>
      <c r="BS199" s="8">
        <f t="shared" si="144"/>
        <v>0.5329999999999999</v>
      </c>
      <c r="BT199">
        <f t="shared" si="141"/>
        <v>2</v>
      </c>
      <c r="BU199" s="8">
        <f t="shared" si="145"/>
        <v>0.443</v>
      </c>
      <c r="BV199" s="8">
        <f t="shared" si="142"/>
        <v>0.956</v>
      </c>
      <c r="BY199">
        <f t="shared" si="108"/>
        <v>1994</v>
      </c>
      <c r="BZ199">
        <f t="shared" si="118"/>
        <v>1994</v>
      </c>
      <c r="CA199">
        <f t="shared" si="119"/>
        <v>10</v>
      </c>
      <c r="CB199">
        <f t="shared" si="120"/>
        <v>9</v>
      </c>
      <c r="CC199">
        <f t="shared" si="121"/>
        <v>12</v>
      </c>
      <c r="CD199" t="str">
        <f t="shared" si="109"/>
        <v>9_1994</v>
      </c>
      <c r="CE199" t="str">
        <f t="shared" si="109"/>
        <v>12_1994</v>
      </c>
      <c r="CG199" s="3" t="str">
        <f t="shared" si="110"/>
        <v>10_1994</v>
      </c>
      <c r="CH199">
        <f t="shared" si="111"/>
        <v>0.04115756449106511</v>
      </c>
      <c r="CI199" s="2">
        <f t="shared" si="112"/>
        <v>-0.0022089048301969783</v>
      </c>
      <c r="CJ199" s="2">
        <v>1.0296551724137932</v>
      </c>
      <c r="CK199" s="2">
        <v>1.0259740259740258</v>
      </c>
      <c r="CL199" s="2">
        <f t="shared" si="168"/>
        <v>-0.0036811464397674687</v>
      </c>
      <c r="CM199">
        <f t="shared" si="158"/>
        <v>4</v>
      </c>
      <c r="CN199">
        <v>452.359985</v>
      </c>
      <c r="CO199">
        <v>460.339996</v>
      </c>
      <c r="CP199" s="8">
        <f t="shared" si="136"/>
        <v>1.0176408419502445</v>
      </c>
      <c r="CQ199" s="8">
        <f t="shared" si="137"/>
        <v>1.1187549822736864</v>
      </c>
      <c r="CR199" s="8">
        <f t="shared" si="138"/>
        <v>1.224666213568824</v>
      </c>
      <c r="CS199" s="2">
        <f t="shared" si="155"/>
        <v>0.03482156389864139</v>
      </c>
      <c r="CT199" s="2">
        <f t="shared" si="156"/>
        <v>0.03451204054246504</v>
      </c>
      <c r="CU199" s="8">
        <f t="shared" si="146"/>
        <v>1.1925566800497684</v>
      </c>
      <c r="CV199" s="8">
        <f t="shared" si="147"/>
        <v>0.625</v>
      </c>
      <c r="CW199">
        <f t="shared" si="148"/>
        <v>3</v>
      </c>
      <c r="CX199">
        <f t="shared" si="149"/>
        <v>1</v>
      </c>
      <c r="CY199" s="2">
        <f t="shared" si="150"/>
        <v>1.0640038895260062</v>
      </c>
      <c r="CZ199">
        <f t="shared" si="151"/>
        <v>0.575</v>
      </c>
      <c r="DA199">
        <f t="shared" si="152"/>
        <v>3</v>
      </c>
      <c r="DB199" s="3" t="str">
        <f t="shared" si="153"/>
        <v>10_1994</v>
      </c>
      <c r="DC199">
        <f t="shared" si="154"/>
        <v>1</v>
      </c>
    </row>
    <row r="200" spans="5:107" ht="18">
      <c r="E200" t="str">
        <f t="shared" si="101"/>
        <v>1_1983</v>
      </c>
      <c r="F200" s="3">
        <v>30317</v>
      </c>
      <c r="G200">
        <v>144.259995</v>
      </c>
      <c r="H200" s="4">
        <v>0</v>
      </c>
      <c r="I200">
        <f t="shared" si="122"/>
        <v>0.9930473671632859</v>
      </c>
      <c r="J200">
        <f t="shared" si="123"/>
        <v>1.1704743945421083</v>
      </c>
      <c r="X200" s="3">
        <v>34700</v>
      </c>
      <c r="Y200">
        <v>10543.644</v>
      </c>
      <c r="Z200" s="2">
        <f t="shared" si="105"/>
        <v>0.03481122792388702</v>
      </c>
      <c r="AA200" s="2">
        <f t="shared" si="106"/>
        <v>0.014265935588543055</v>
      </c>
      <c r="AB200">
        <v>1102.003</v>
      </c>
      <c r="AC200">
        <v>944.76</v>
      </c>
      <c r="AD200">
        <v>-105.329</v>
      </c>
      <c r="AE200">
        <f t="shared" si="102"/>
        <v>-157.24299999999994</v>
      </c>
      <c r="AF200">
        <f t="shared" si="103"/>
        <v>2046.763</v>
      </c>
      <c r="AG200" t="s">
        <v>92</v>
      </c>
      <c r="AH200" t="str">
        <f t="shared" si="104"/>
        <v>1_1995</v>
      </c>
      <c r="AI200" s="2">
        <f t="shared" si="113"/>
        <v>-0.00634633656717809</v>
      </c>
      <c r="AJ200">
        <f t="shared" si="116"/>
        <v>0</v>
      </c>
      <c r="AK200">
        <f t="shared" si="117"/>
        <v>-2</v>
      </c>
      <c r="AL200" s="6">
        <f t="shared" si="114"/>
        <v>34700</v>
      </c>
      <c r="AM200">
        <f t="shared" si="115"/>
        <v>-2</v>
      </c>
      <c r="AN200" t="str">
        <f t="shared" si="107"/>
        <v>1_1995</v>
      </c>
      <c r="AO200">
        <v>0.9515572900672007</v>
      </c>
      <c r="AP200">
        <v>4851.2</v>
      </c>
      <c r="AQ200">
        <v>73.883</v>
      </c>
      <c r="AR200">
        <v>150.5</v>
      </c>
      <c r="AS200" s="2">
        <f t="shared" si="157"/>
        <v>0.8853068750515397</v>
      </c>
      <c r="AT200" s="2">
        <f t="shared" si="157"/>
        <v>1.0580358116507818</v>
      </c>
      <c r="AU200" s="2">
        <f t="shared" si="157"/>
        <v>1.023508713600975</v>
      </c>
      <c r="AV200" s="2">
        <f t="shared" si="157"/>
        <v>1.0287081339712918</v>
      </c>
      <c r="AW200" s="2">
        <f t="shared" si="159"/>
        <v>-0.08331683553010638</v>
      </c>
      <c r="AX200" s="2">
        <f t="shared" si="159"/>
        <v>-0.0037582229415231705</v>
      </c>
      <c r="AY200" s="2">
        <f t="shared" si="159"/>
        <v>0.0008699328689691921</v>
      </c>
      <c r="AZ200" s="2">
        <f t="shared" si="159"/>
        <v>0.0026092328723905656</v>
      </c>
      <c r="BB200" s="2" t="str">
        <f t="shared" si="124"/>
        <v>1_1995</v>
      </c>
      <c r="BC200" s="2">
        <f t="shared" si="160"/>
        <v>-0.00634633656717809</v>
      </c>
      <c r="BD200" s="2">
        <f t="shared" si="161"/>
        <v>0.0008699328689691921</v>
      </c>
      <c r="BE200">
        <f t="shared" si="162"/>
        <v>0.0005018251877308977</v>
      </c>
      <c r="BF200" s="2">
        <f t="shared" si="163"/>
        <v>0.001044124365847443</v>
      </c>
      <c r="BG200">
        <f t="shared" si="164"/>
        <v>3</v>
      </c>
      <c r="BH200">
        <f t="shared" si="130"/>
        <v>3</v>
      </c>
      <c r="BI200">
        <f t="shared" si="165"/>
        <v>460.339996</v>
      </c>
      <c r="BJ200" s="8">
        <f t="shared" si="166"/>
        <v>1.0993613229296721</v>
      </c>
      <c r="BK200" s="8">
        <f t="shared" si="167"/>
        <v>1.2034365790801285</v>
      </c>
      <c r="BL200" s="8">
        <f t="shared" si="135"/>
        <v>1.2656514968558152</v>
      </c>
      <c r="BM200" t="str">
        <f>"12"&amp;RIGHT(BB199,5)</f>
        <v>12_1994</v>
      </c>
      <c r="BN200">
        <f t="shared" si="134"/>
        <v>3</v>
      </c>
      <c r="BP200">
        <f t="shared" si="139"/>
        <v>1</v>
      </c>
      <c r="BQ200" s="8">
        <f t="shared" si="143"/>
        <v>0.246</v>
      </c>
      <c r="BR200">
        <f t="shared" si="140"/>
        <v>2</v>
      </c>
      <c r="BS200" s="8">
        <f t="shared" si="144"/>
        <v>0.37</v>
      </c>
      <c r="BT200">
        <f t="shared" si="141"/>
        <v>1</v>
      </c>
      <c r="BU200" s="8">
        <f t="shared" si="145"/>
        <v>0.201</v>
      </c>
      <c r="BV200" s="8">
        <f t="shared" si="142"/>
        <v>0.616</v>
      </c>
      <c r="BY200">
        <f t="shared" si="108"/>
        <v>1994</v>
      </c>
      <c r="BZ200">
        <f t="shared" si="118"/>
        <v>1995</v>
      </c>
      <c r="CA200">
        <f t="shared" si="119"/>
        <v>1</v>
      </c>
      <c r="CB200">
        <f t="shared" si="120"/>
        <v>12</v>
      </c>
      <c r="CC200">
        <f t="shared" si="121"/>
        <v>3</v>
      </c>
      <c r="CD200" t="str">
        <f t="shared" si="109"/>
        <v>12_1994</v>
      </c>
      <c r="CE200" t="str">
        <f t="shared" si="109"/>
        <v>3_1995</v>
      </c>
      <c r="CG200" s="3" t="str">
        <f t="shared" si="110"/>
        <v>1_1995</v>
      </c>
      <c r="CH200">
        <f t="shared" si="111"/>
        <v>0.03481122792388702</v>
      </c>
      <c r="CI200" s="2">
        <f t="shared" si="112"/>
        <v>-0.00634633656717809</v>
      </c>
      <c r="CJ200" s="2">
        <v>1.0259740259740258</v>
      </c>
      <c r="CK200" s="2">
        <v>1.0278721957851802</v>
      </c>
      <c r="CL200" s="2">
        <f t="shared" si="168"/>
        <v>0.0018981698111544265</v>
      </c>
      <c r="CM200">
        <f t="shared" si="158"/>
        <v>3</v>
      </c>
      <c r="CN200">
        <v>460.339996</v>
      </c>
      <c r="CO200">
        <v>506.079987</v>
      </c>
      <c r="CP200" s="8">
        <f t="shared" si="136"/>
        <v>1.0993613229296721</v>
      </c>
      <c r="CQ200" s="8">
        <f t="shared" si="137"/>
        <v>1.2034365790801285</v>
      </c>
      <c r="CR200" s="8">
        <f t="shared" si="138"/>
        <v>1.2656514968558152</v>
      </c>
      <c r="CS200" s="2">
        <f t="shared" si="155"/>
        <v>0.03366312043179597</v>
      </c>
      <c r="CT200" s="2">
        <f t="shared" si="156"/>
        <v>0.0331071907545335</v>
      </c>
      <c r="CU200" s="8">
        <f t="shared" si="146"/>
        <v>1.0514703038982607</v>
      </c>
      <c r="CV200" s="8">
        <f t="shared" si="147"/>
        <v>0.529</v>
      </c>
      <c r="CW200">
        <f t="shared" si="148"/>
        <v>3</v>
      </c>
      <c r="CX200">
        <f t="shared" si="149"/>
        <v>1</v>
      </c>
      <c r="CY200" s="2">
        <f t="shared" si="150"/>
        <v>1.1916905790718308</v>
      </c>
      <c r="CZ200">
        <f t="shared" si="151"/>
        <v>0.725</v>
      </c>
      <c r="DA200">
        <f t="shared" si="152"/>
        <v>3</v>
      </c>
      <c r="DB200" s="3" t="str">
        <f t="shared" si="153"/>
        <v>1_1995</v>
      </c>
      <c r="DC200">
        <f t="shared" si="154"/>
        <v>1</v>
      </c>
    </row>
    <row r="201" spans="5:107" ht="18">
      <c r="E201" t="str">
        <f aca="true" t="shared" si="169" ref="E201:E264">MONTH(F201)&amp;"_"&amp;YEAR(F201)</f>
        <v>2_1983</v>
      </c>
      <c r="F201" s="3">
        <v>30348</v>
      </c>
      <c r="G201">
        <v>153.479996</v>
      </c>
      <c r="H201" s="4">
        <v>0</v>
      </c>
      <c r="I201">
        <f t="shared" si="122"/>
        <v>1</v>
      </c>
      <c r="J201">
        <f t="shared" si="123"/>
        <v>1.2096230354097448</v>
      </c>
      <c r="X201" s="3">
        <v>34790</v>
      </c>
      <c r="Y201">
        <v>10575.1</v>
      </c>
      <c r="Z201" s="2">
        <f t="shared" si="105"/>
        <v>0.02402251801802624</v>
      </c>
      <c r="AA201" s="2">
        <f t="shared" si="106"/>
        <v>0.011987145753262096</v>
      </c>
      <c r="AB201">
        <v>1112.469</v>
      </c>
      <c r="AC201">
        <v>958.011</v>
      </c>
      <c r="AD201">
        <v>-109.492</v>
      </c>
      <c r="AE201">
        <f aca="true" t="shared" si="170" ref="AE201:AE264">AC201-AB201</f>
        <v>-154.45800000000008</v>
      </c>
      <c r="AF201">
        <f aca="true" t="shared" si="171" ref="AF201:AF264">AB201+AC201</f>
        <v>2070.48</v>
      </c>
      <c r="AG201" t="s">
        <v>92</v>
      </c>
      <c r="AH201" t="str">
        <f aca="true" t="shared" si="172" ref="AH201:AH264">MONTH(X201)&amp;"_"&amp;YEAR(X201)</f>
        <v>4_1995</v>
      </c>
      <c r="AI201" s="2">
        <f t="shared" si="113"/>
        <v>-0.010788709905860783</v>
      </c>
      <c r="AJ201">
        <f t="shared" si="116"/>
        <v>0</v>
      </c>
      <c r="AK201">
        <f t="shared" si="117"/>
        <v>-3</v>
      </c>
      <c r="AL201" s="6">
        <f t="shared" si="114"/>
        <v>34790</v>
      </c>
      <c r="AM201">
        <f t="shared" si="115"/>
        <v>-3</v>
      </c>
      <c r="AN201" t="str">
        <f t="shared" si="107"/>
        <v>4_1995</v>
      </c>
      <c r="AO201">
        <v>0.9102313529143171</v>
      </c>
      <c r="AP201">
        <v>4890.2</v>
      </c>
      <c r="AQ201">
        <v>74.358</v>
      </c>
      <c r="AR201">
        <v>151.8</v>
      </c>
      <c r="AS201" s="2">
        <f t="shared" si="157"/>
        <v>0.8973154855187209</v>
      </c>
      <c r="AT201" s="2">
        <f t="shared" si="157"/>
        <v>1.0469054398321593</v>
      </c>
      <c r="AU201" s="2">
        <f t="shared" si="157"/>
        <v>1.0228341907617817</v>
      </c>
      <c r="AV201" s="2">
        <f t="shared" si="157"/>
        <v>1.0312500000000002</v>
      </c>
      <c r="AW201" s="2">
        <f t="shared" si="159"/>
        <v>0.012008610467181158</v>
      </c>
      <c r="AX201" s="2">
        <f t="shared" si="159"/>
        <v>-0.01113037181862242</v>
      </c>
      <c r="AY201" s="2">
        <f t="shared" si="159"/>
        <v>-0.0006745228391933367</v>
      </c>
      <c r="AZ201" s="2">
        <f t="shared" si="159"/>
        <v>0.0025418660287084283</v>
      </c>
      <c r="BB201" s="2" t="str">
        <f t="shared" si="124"/>
        <v>4_1995</v>
      </c>
      <c r="BC201" s="2">
        <f t="shared" si="160"/>
        <v>-0.010788709905860783</v>
      </c>
      <c r="BD201" s="2">
        <f t="shared" si="161"/>
        <v>-0.0006745228391933367</v>
      </c>
      <c r="BE201">
        <f t="shared" si="162"/>
        <v>-0.018231956921133774</v>
      </c>
      <c r="BF201" s="2">
        <f t="shared" si="163"/>
        <v>0.00028689489006095137</v>
      </c>
      <c r="BG201">
        <f t="shared" si="164"/>
        <v>4</v>
      </c>
      <c r="BH201">
        <f t="shared" si="130"/>
        <v>3</v>
      </c>
      <c r="BI201">
        <f t="shared" si="165"/>
        <v>506.079987</v>
      </c>
      <c r="BJ201" s="8">
        <f t="shared" si="166"/>
        <v>1.0946688354226504</v>
      </c>
      <c r="BK201" s="8">
        <f t="shared" si="167"/>
        <v>1.1512607097027925</v>
      </c>
      <c r="BL201" s="8">
        <f t="shared" si="135"/>
        <v>1.2205580696080756</v>
      </c>
      <c r="BM201" t="str">
        <f>"3"&amp;RIGHT(BB200,5)</f>
        <v>3_1995</v>
      </c>
      <c r="BN201">
        <f t="shared" si="134"/>
        <v>3</v>
      </c>
      <c r="BP201">
        <f t="shared" si="139"/>
        <v>1</v>
      </c>
      <c r="BQ201" s="8">
        <f t="shared" si="143"/>
        <v>0.128</v>
      </c>
      <c r="BR201">
        <f t="shared" si="140"/>
        <v>3</v>
      </c>
      <c r="BS201" s="8">
        <f t="shared" si="144"/>
        <v>0.616</v>
      </c>
      <c r="BT201">
        <f t="shared" si="141"/>
        <v>2</v>
      </c>
      <c r="BU201" s="8">
        <f t="shared" si="145"/>
        <v>0.295</v>
      </c>
      <c r="BV201" s="8">
        <f t="shared" si="142"/>
        <v>0.744</v>
      </c>
      <c r="BY201">
        <f t="shared" si="108"/>
        <v>1995</v>
      </c>
      <c r="BZ201">
        <f t="shared" si="118"/>
        <v>1995</v>
      </c>
      <c r="CA201">
        <f t="shared" si="119"/>
        <v>4</v>
      </c>
      <c r="CB201">
        <f t="shared" si="120"/>
        <v>3</v>
      </c>
      <c r="CC201">
        <f t="shared" si="121"/>
        <v>6</v>
      </c>
      <c r="CD201" t="str">
        <f t="shared" si="109"/>
        <v>3_1995</v>
      </c>
      <c r="CE201" t="str">
        <f t="shared" si="109"/>
        <v>6_1995</v>
      </c>
      <c r="CG201" s="3" t="str">
        <f t="shared" si="110"/>
        <v>4_1995</v>
      </c>
      <c r="CH201">
        <f t="shared" si="111"/>
        <v>0.02402251801802624</v>
      </c>
      <c r="CI201" s="2">
        <f t="shared" si="112"/>
        <v>-0.010788709905860783</v>
      </c>
      <c r="CJ201" s="2">
        <v>1.0278721957851802</v>
      </c>
      <c r="CK201" s="2">
        <v>1.0304259634888437</v>
      </c>
      <c r="CL201" s="2">
        <f t="shared" si="168"/>
        <v>0.0025537677036635564</v>
      </c>
      <c r="CM201">
        <f t="shared" si="158"/>
        <v>3</v>
      </c>
      <c r="CN201">
        <v>506.079987</v>
      </c>
      <c r="CO201">
        <v>553.98999</v>
      </c>
      <c r="CP201" s="8">
        <f t="shared" si="136"/>
        <v>1.0946688354226504</v>
      </c>
      <c r="CQ201" s="8">
        <f t="shared" si="137"/>
        <v>1.1512607097027925</v>
      </c>
      <c r="CR201" s="8">
        <f t="shared" si="138"/>
        <v>1.2205580696080756</v>
      </c>
      <c r="CS201" s="2">
        <f t="shared" si="155"/>
        <v>0.03239165475034187</v>
      </c>
      <c r="CT201" s="2">
        <f t="shared" si="156"/>
        <v>0.03242396477243625</v>
      </c>
      <c r="CU201" s="8">
        <f t="shared" si="146"/>
        <v>0.7408877411083262</v>
      </c>
      <c r="CV201" s="8">
        <f t="shared" si="147"/>
        <v>0.329</v>
      </c>
      <c r="CW201">
        <f t="shared" si="148"/>
        <v>2</v>
      </c>
      <c r="CX201">
        <f t="shared" si="149"/>
        <v>0</v>
      </c>
      <c r="CY201" s="2">
        <f t="shared" si="150"/>
        <v>1.3327387622574864</v>
      </c>
      <c r="CZ201">
        <f t="shared" si="151"/>
        <v>0.85</v>
      </c>
      <c r="DA201">
        <f t="shared" si="152"/>
        <v>4</v>
      </c>
      <c r="DB201" s="3" t="str">
        <f t="shared" si="153"/>
        <v>4_1995</v>
      </c>
      <c r="DC201">
        <f t="shared" si="154"/>
        <v>0</v>
      </c>
    </row>
    <row r="202" spans="5:107" ht="18">
      <c r="E202" t="str">
        <f t="shared" si="169"/>
        <v>3_1983</v>
      </c>
      <c r="F202" s="3">
        <v>30376</v>
      </c>
      <c r="G202">
        <v>152.960007</v>
      </c>
      <c r="H202" s="4">
        <v>0</v>
      </c>
      <c r="I202">
        <f t="shared" si="122"/>
        <v>0.9966120079909305</v>
      </c>
      <c r="J202">
        <f t="shared" si="123"/>
        <v>1.1752894573076462</v>
      </c>
      <c r="X202" s="3">
        <v>34881</v>
      </c>
      <c r="Y202">
        <v>10665.06</v>
      </c>
      <c r="Z202" s="2">
        <f t="shared" si="105"/>
        <v>0.026732241097901177</v>
      </c>
      <c r="AA202" s="2">
        <f t="shared" si="106"/>
        <v>0.0344637603753013</v>
      </c>
      <c r="AB202">
        <v>1116.291</v>
      </c>
      <c r="AC202">
        <v>999.47</v>
      </c>
      <c r="AD202">
        <v>-74.444</v>
      </c>
      <c r="AE202">
        <f t="shared" si="170"/>
        <v>-116.82099999999991</v>
      </c>
      <c r="AF202">
        <f t="shared" si="171"/>
        <v>2115.761</v>
      </c>
      <c r="AG202" t="s">
        <v>92</v>
      </c>
      <c r="AH202" t="str">
        <f t="shared" si="172"/>
        <v>7_1995</v>
      </c>
      <c r="AI202" s="2">
        <f t="shared" si="113"/>
        <v>0.002709723079874937</v>
      </c>
      <c r="AJ202">
        <f t="shared" si="116"/>
        <v>1</v>
      </c>
      <c r="AK202">
        <f t="shared" si="117"/>
        <v>0</v>
      </c>
      <c r="AL202" s="6">
        <f t="shared" si="114"/>
        <v>34881</v>
      </c>
      <c r="AM202">
        <f t="shared" si="115"/>
        <v>1</v>
      </c>
      <c r="AN202" t="str">
        <f t="shared" si="107"/>
        <v>7_1995</v>
      </c>
      <c r="AO202">
        <v>0.8996293277074481</v>
      </c>
      <c r="AP202">
        <v>4970.2</v>
      </c>
      <c r="AQ202">
        <v>74.667</v>
      </c>
      <c r="AR202">
        <v>152.6</v>
      </c>
      <c r="AS202" s="2">
        <f t="shared" si="157"/>
        <v>0.8720467487352491</v>
      </c>
      <c r="AT202" s="2">
        <f t="shared" si="157"/>
        <v>1.05287463458035</v>
      </c>
      <c r="AU202" s="2">
        <f t="shared" si="157"/>
        <v>1.020389477280492</v>
      </c>
      <c r="AV202" s="2">
        <f t="shared" si="157"/>
        <v>1.0283018867924527</v>
      </c>
      <c r="AW202" s="2">
        <f t="shared" si="159"/>
        <v>-0.025268736783471746</v>
      </c>
      <c r="AX202" s="2">
        <f t="shared" si="159"/>
        <v>0.005969194748190576</v>
      </c>
      <c r="AY202" s="2">
        <f t="shared" si="159"/>
        <v>-0.0024447134812897175</v>
      </c>
      <c r="AZ202" s="2">
        <f t="shared" si="159"/>
        <v>-0.002948113207547509</v>
      </c>
      <c r="BB202" s="2" t="str">
        <f t="shared" si="124"/>
        <v>7_1995</v>
      </c>
      <c r="BC202" s="2">
        <f t="shared" si="160"/>
        <v>0.002709723079874937</v>
      </c>
      <c r="BD202" s="2">
        <f t="shared" si="161"/>
        <v>-0.0024447134812897175</v>
      </c>
      <c r="BE202">
        <f t="shared" si="162"/>
        <v>-0.016634228223360914</v>
      </c>
      <c r="BF202" s="2">
        <f t="shared" si="163"/>
        <v>-0.0022933268339979662</v>
      </c>
      <c r="BG202">
        <f t="shared" si="164"/>
        <v>1</v>
      </c>
      <c r="BH202">
        <f t="shared" si="130"/>
        <v>1</v>
      </c>
      <c r="BI202">
        <f t="shared" si="165"/>
        <v>553.98999</v>
      </c>
      <c r="BJ202" s="8">
        <f t="shared" si="166"/>
        <v>1.0516977120832092</v>
      </c>
      <c r="BK202" s="8">
        <f t="shared" si="167"/>
        <v>1.1150021176375406</v>
      </c>
      <c r="BL202" s="8">
        <f t="shared" si="135"/>
        <v>1.183884179928955</v>
      </c>
      <c r="BM202" t="str">
        <f>"6"&amp;RIGHT(BB201,5)</f>
        <v>6_1995</v>
      </c>
      <c r="BN202">
        <f t="shared" si="134"/>
        <v>1</v>
      </c>
      <c r="BP202">
        <f t="shared" si="139"/>
        <v>3</v>
      </c>
      <c r="BQ202" s="8">
        <f t="shared" si="143"/>
        <v>0.655</v>
      </c>
      <c r="BR202">
        <f t="shared" si="140"/>
        <v>4</v>
      </c>
      <c r="BS202" s="8">
        <f t="shared" si="144"/>
        <v>0.784</v>
      </c>
      <c r="BT202">
        <f t="shared" si="141"/>
        <v>4</v>
      </c>
      <c r="BU202" s="8">
        <f t="shared" si="145"/>
        <v>0.837</v>
      </c>
      <c r="BV202" s="8">
        <f t="shared" si="142"/>
        <v>1.439</v>
      </c>
      <c r="BY202">
        <f t="shared" si="108"/>
        <v>1995</v>
      </c>
      <c r="BZ202">
        <f t="shared" si="118"/>
        <v>1995</v>
      </c>
      <c r="CA202">
        <f t="shared" si="119"/>
        <v>7</v>
      </c>
      <c r="CB202">
        <f t="shared" si="120"/>
        <v>6</v>
      </c>
      <c r="CC202">
        <f t="shared" si="121"/>
        <v>9</v>
      </c>
      <c r="CD202" t="str">
        <f t="shared" si="109"/>
        <v>6_1995</v>
      </c>
      <c r="CE202" t="str">
        <f t="shared" si="109"/>
        <v>9_1995</v>
      </c>
      <c r="CG202" s="3" t="str">
        <f t="shared" si="110"/>
        <v>7_1995</v>
      </c>
      <c r="CH202">
        <f t="shared" si="111"/>
        <v>0.026732241097901177</v>
      </c>
      <c r="CI202" s="2">
        <f t="shared" si="112"/>
        <v>0.002709723079874937</v>
      </c>
      <c r="CJ202" s="2">
        <v>1.0304259634888437</v>
      </c>
      <c r="CK202" s="2">
        <v>1.0254521098459477</v>
      </c>
      <c r="CL202" s="2">
        <f t="shared" si="168"/>
        <v>-0.004973853642896042</v>
      </c>
      <c r="CM202">
        <f t="shared" si="158"/>
        <v>1</v>
      </c>
      <c r="CN202">
        <v>553.98999</v>
      </c>
      <c r="CO202">
        <v>582.630005</v>
      </c>
      <c r="CP202" s="8">
        <f t="shared" si="136"/>
        <v>1.0516977120832092</v>
      </c>
      <c r="CQ202" s="8">
        <f t="shared" si="137"/>
        <v>1.1150021176375406</v>
      </c>
      <c r="CR202" s="8">
        <f t="shared" si="138"/>
        <v>1.183884179928955</v>
      </c>
      <c r="CS202" s="2">
        <f t="shared" si="155"/>
        <v>0.03143083364977125</v>
      </c>
      <c r="CT202" s="2">
        <f t="shared" si="156"/>
        <v>0.03245449152922397</v>
      </c>
      <c r="CU202" s="8">
        <f t="shared" si="146"/>
        <v>0.8236838674187782</v>
      </c>
      <c r="CV202" s="8">
        <f t="shared" si="147"/>
        <v>0.366</v>
      </c>
      <c r="CW202">
        <f t="shared" si="148"/>
        <v>2</v>
      </c>
      <c r="CX202">
        <f t="shared" si="149"/>
        <v>0</v>
      </c>
      <c r="CY202" s="2">
        <f t="shared" si="150"/>
        <v>0.9165069932636307</v>
      </c>
      <c r="CZ202">
        <f t="shared" si="151"/>
        <v>0.35</v>
      </c>
      <c r="DA202">
        <f t="shared" si="152"/>
        <v>2</v>
      </c>
      <c r="DB202" s="3" t="str">
        <f t="shared" si="153"/>
        <v>7_1995</v>
      </c>
      <c r="DC202">
        <f t="shared" si="154"/>
        <v>1</v>
      </c>
    </row>
    <row r="203" spans="5:107" ht="18">
      <c r="E203" t="str">
        <f t="shared" si="169"/>
        <v>4_1983</v>
      </c>
      <c r="F203" s="3">
        <v>30407</v>
      </c>
      <c r="G203">
        <v>164.279999</v>
      </c>
      <c r="H203" s="4">
        <v>0</v>
      </c>
      <c r="I203">
        <f t="shared" si="122"/>
        <v>1</v>
      </c>
      <c r="J203">
        <f t="shared" si="123"/>
        <v>1.2264582714203474</v>
      </c>
      <c r="X203" s="3">
        <v>34973</v>
      </c>
      <c r="Y203">
        <v>10737.478</v>
      </c>
      <c r="Z203" s="2">
        <f t="shared" si="105"/>
        <v>0.021996746355449792</v>
      </c>
      <c r="AA203" s="2">
        <f t="shared" si="106"/>
        <v>0.027438737264743107</v>
      </c>
      <c r="AB203">
        <v>1130.558</v>
      </c>
      <c r="AC203">
        <v>1013.737</v>
      </c>
      <c r="AD203">
        <v>-69.78</v>
      </c>
      <c r="AE203">
        <f t="shared" si="170"/>
        <v>-116.82100000000003</v>
      </c>
      <c r="AF203">
        <f t="shared" si="171"/>
        <v>2144.295</v>
      </c>
      <c r="AG203" t="s">
        <v>92</v>
      </c>
      <c r="AH203" t="str">
        <f t="shared" si="172"/>
        <v>10_1995</v>
      </c>
      <c r="AI203" s="2">
        <f t="shared" si="113"/>
        <v>-0.004735494742451385</v>
      </c>
      <c r="AJ203">
        <f t="shared" si="116"/>
        <v>0</v>
      </c>
      <c r="AK203">
        <f t="shared" si="117"/>
        <v>-1</v>
      </c>
      <c r="AL203" s="6">
        <f t="shared" si="114"/>
        <v>34973</v>
      </c>
      <c r="AM203">
        <f t="shared" si="115"/>
        <v>-1</v>
      </c>
      <c r="AN203" t="str">
        <f t="shared" si="107"/>
        <v>10_1995</v>
      </c>
      <c r="AO203">
        <v>0.9360323148000851</v>
      </c>
      <c r="AP203">
        <v>5013.9</v>
      </c>
      <c r="AQ203">
        <v>75.127</v>
      </c>
      <c r="AR203">
        <v>153.5</v>
      </c>
      <c r="AS203" s="2">
        <f t="shared" si="157"/>
        <v>0.9488642783699093</v>
      </c>
      <c r="AT203" s="2">
        <f t="shared" si="157"/>
        <v>1.041762762575578</v>
      </c>
      <c r="AU203" s="2">
        <f t="shared" si="157"/>
        <v>1.0215800924666847</v>
      </c>
      <c r="AV203" s="2">
        <f t="shared" si="157"/>
        <v>1.0274431057563587</v>
      </c>
      <c r="AW203" s="2">
        <f t="shared" si="159"/>
        <v>0.07681752963466015</v>
      </c>
      <c r="AX203" s="2">
        <f t="shared" si="159"/>
        <v>-0.011111872004771817</v>
      </c>
      <c r="AY203" s="2">
        <f t="shared" si="159"/>
        <v>0.0011906151861926784</v>
      </c>
      <c r="AZ203" s="2">
        <f t="shared" si="159"/>
        <v>-0.0008587810360940473</v>
      </c>
      <c r="BB203" s="2" t="str">
        <f t="shared" si="124"/>
        <v>10_1995</v>
      </c>
      <c r="BC203" s="2">
        <f t="shared" si="160"/>
        <v>-0.004735494742451385</v>
      </c>
      <c r="BD203" s="2">
        <f t="shared" si="161"/>
        <v>0.0011906151861926784</v>
      </c>
      <c r="BE203">
        <f t="shared" si="162"/>
        <v>-0.01916081813561532</v>
      </c>
      <c r="BF203" s="2">
        <f t="shared" si="163"/>
        <v>-0.0010586882653211838</v>
      </c>
      <c r="BG203">
        <f t="shared" si="164"/>
        <v>3</v>
      </c>
      <c r="BH203">
        <f t="shared" si="130"/>
        <v>4</v>
      </c>
      <c r="BI203">
        <f t="shared" si="165"/>
        <v>582.630005</v>
      </c>
      <c r="BJ203" s="8">
        <f t="shared" si="166"/>
        <v>1.0601925865455557</v>
      </c>
      <c r="BK203" s="8">
        <f t="shared" si="167"/>
        <v>1.1256886520974836</v>
      </c>
      <c r="BL203" s="8">
        <f t="shared" si="135"/>
        <v>1.154077232943058</v>
      </c>
      <c r="BM203" t="str">
        <f>"9"&amp;RIGHT(BB202,5)</f>
        <v>9_1995</v>
      </c>
      <c r="BN203">
        <f t="shared" si="134"/>
        <v>4</v>
      </c>
      <c r="BP203">
        <f t="shared" si="139"/>
        <v>2</v>
      </c>
      <c r="BQ203" s="8">
        <f t="shared" si="143"/>
        <v>0.32</v>
      </c>
      <c r="BR203">
        <f t="shared" si="140"/>
        <v>2</v>
      </c>
      <c r="BS203" s="8">
        <f t="shared" si="144"/>
        <v>0.32599999999999996</v>
      </c>
      <c r="BT203">
        <f t="shared" si="141"/>
        <v>1</v>
      </c>
      <c r="BU203" s="8">
        <f t="shared" si="145"/>
        <v>0.226</v>
      </c>
      <c r="BV203" s="8">
        <f t="shared" si="142"/>
        <v>0.6459999999999999</v>
      </c>
      <c r="BY203">
        <f t="shared" si="108"/>
        <v>1995</v>
      </c>
      <c r="BZ203">
        <f t="shared" si="118"/>
        <v>1995</v>
      </c>
      <c r="CA203">
        <f t="shared" si="119"/>
        <v>10</v>
      </c>
      <c r="CB203">
        <f t="shared" si="120"/>
        <v>9</v>
      </c>
      <c r="CC203">
        <f t="shared" si="121"/>
        <v>12</v>
      </c>
      <c r="CD203" t="str">
        <f t="shared" si="109"/>
        <v>9_1995</v>
      </c>
      <c r="CE203" t="str">
        <f t="shared" si="109"/>
        <v>12_1995</v>
      </c>
      <c r="CG203" s="3" t="str">
        <f t="shared" si="110"/>
        <v>10_1995</v>
      </c>
      <c r="CH203">
        <f t="shared" si="111"/>
        <v>0.021996746355449792</v>
      </c>
      <c r="CI203" s="2">
        <f t="shared" si="112"/>
        <v>-0.004735494742451385</v>
      </c>
      <c r="CJ203" s="2">
        <v>1.0254521098459477</v>
      </c>
      <c r="CK203" s="2">
        <v>1.0253164556962027</v>
      </c>
      <c r="CL203" s="2">
        <f t="shared" si="168"/>
        <v>-0.00013565414974503476</v>
      </c>
      <c r="CM203">
        <f t="shared" si="158"/>
        <v>4</v>
      </c>
      <c r="CN203">
        <v>582.630005</v>
      </c>
      <c r="CO203">
        <v>617.700012</v>
      </c>
      <c r="CP203" s="8">
        <f t="shared" si="136"/>
        <v>1.0601925865455557</v>
      </c>
      <c r="CQ203" s="8">
        <f t="shared" si="137"/>
        <v>1.1256886520974836</v>
      </c>
      <c r="CR203" s="8">
        <f t="shared" si="138"/>
        <v>1.154077232943058</v>
      </c>
      <c r="CS203" s="2">
        <f t="shared" si="155"/>
        <v>0.030663531668533372</v>
      </c>
      <c r="CT203" s="2">
        <f t="shared" si="156"/>
        <v>0.032157502034665164</v>
      </c>
      <c r="CU203" s="8">
        <f t="shared" si="146"/>
        <v>0.6840315622692872</v>
      </c>
      <c r="CV203" s="8">
        <f t="shared" si="147"/>
        <v>0.295</v>
      </c>
      <c r="CW203">
        <f t="shared" si="148"/>
        <v>2</v>
      </c>
      <c r="CX203">
        <f t="shared" si="149"/>
        <v>0</v>
      </c>
      <c r="CY203" s="2">
        <f t="shared" si="150"/>
        <v>1.1472594089350165</v>
      </c>
      <c r="CZ203">
        <f t="shared" si="151"/>
        <v>0.675</v>
      </c>
      <c r="DA203">
        <f t="shared" si="152"/>
        <v>3</v>
      </c>
      <c r="DB203" s="3" t="str">
        <f t="shared" si="153"/>
        <v>10_1995</v>
      </c>
      <c r="DC203">
        <f t="shared" si="154"/>
        <v>0</v>
      </c>
    </row>
    <row r="204" spans="5:107" ht="18">
      <c r="E204" t="str">
        <f t="shared" si="169"/>
        <v>5_1983</v>
      </c>
      <c r="F204" s="3">
        <v>30437</v>
      </c>
      <c r="G204">
        <v>163.979996</v>
      </c>
      <c r="H204" s="4">
        <v>0</v>
      </c>
      <c r="I204">
        <f t="shared" si="122"/>
        <v>0.9981738312525799</v>
      </c>
      <c r="J204">
        <f t="shared" si="123"/>
        <v>1.1857689985843591</v>
      </c>
      <c r="X204" s="3">
        <v>35065</v>
      </c>
      <c r="Y204">
        <v>10817.896</v>
      </c>
      <c r="Z204" s="2">
        <f aca="true" t="shared" si="173" ref="Z204:Z267">Y204/Y200-1</f>
        <v>0.02601112101281111</v>
      </c>
      <c r="AA204" s="2">
        <f aca="true" t="shared" si="174" ref="AA204:AA267">(Y204/Y203)^4-1</f>
        <v>0.030296109139730465</v>
      </c>
      <c r="AB204">
        <v>1167.309</v>
      </c>
      <c r="AC204">
        <v>1025.937</v>
      </c>
      <c r="AD204">
        <v>-88.795</v>
      </c>
      <c r="AE204">
        <f t="shared" si="170"/>
        <v>-141.37200000000007</v>
      </c>
      <c r="AF204">
        <f t="shared" si="171"/>
        <v>2193.246</v>
      </c>
      <c r="AG204" t="s">
        <v>92</v>
      </c>
      <c r="AH204" t="str">
        <f t="shared" si="172"/>
        <v>1_1996</v>
      </c>
      <c r="AI204" s="2">
        <f t="shared" si="113"/>
        <v>0.004014374657361319</v>
      </c>
      <c r="AJ204">
        <f t="shared" si="116"/>
        <v>1</v>
      </c>
      <c r="AK204">
        <f t="shared" si="117"/>
        <v>0</v>
      </c>
      <c r="AL204" s="6">
        <f t="shared" si="114"/>
        <v>35065</v>
      </c>
      <c r="AM204">
        <f t="shared" si="115"/>
        <v>1</v>
      </c>
      <c r="AN204" t="str">
        <f t="shared" si="107"/>
        <v>1_1996</v>
      </c>
      <c r="AO204">
        <v>0.9395625594348593</v>
      </c>
      <c r="AP204">
        <v>5085.7</v>
      </c>
      <c r="AQ204">
        <v>75.366</v>
      </c>
      <c r="AR204">
        <v>154.7</v>
      </c>
      <c r="AS204" s="2">
        <f t="shared" si="157"/>
        <v>0.9873946311403969</v>
      </c>
      <c r="AT204" s="2">
        <f t="shared" si="157"/>
        <v>1.048338555408971</v>
      </c>
      <c r="AU204" s="2">
        <f t="shared" si="157"/>
        <v>1.0200722764370695</v>
      </c>
      <c r="AV204" s="2">
        <f t="shared" si="157"/>
        <v>1.027906976744186</v>
      </c>
      <c r="AW204" s="2">
        <f t="shared" si="159"/>
        <v>0.038530352770487664</v>
      </c>
      <c r="AX204" s="2">
        <f t="shared" si="159"/>
        <v>0.006575792833392935</v>
      </c>
      <c r="AY204" s="2">
        <f t="shared" si="159"/>
        <v>-0.0015078160296151388</v>
      </c>
      <c r="AZ204" s="2">
        <f t="shared" si="159"/>
        <v>0.0004638709878272973</v>
      </c>
      <c r="BB204" s="2" t="str">
        <f t="shared" si="124"/>
        <v>1_1996</v>
      </c>
      <c r="BC204" s="2">
        <f t="shared" si="160"/>
        <v>0.004014374657361319</v>
      </c>
      <c r="BD204" s="2">
        <f t="shared" si="161"/>
        <v>-0.0015078160296151388</v>
      </c>
      <c r="BE204">
        <f t="shared" si="162"/>
        <v>-0.008800106911075911</v>
      </c>
      <c r="BF204" s="2">
        <f t="shared" si="163"/>
        <v>-0.0034364371639055147</v>
      </c>
      <c r="BG204">
        <f t="shared" si="164"/>
        <v>1</v>
      </c>
      <c r="BH204">
        <f t="shared" si="130"/>
        <v>2</v>
      </c>
      <c r="BI204">
        <f t="shared" si="165"/>
        <v>617.700012</v>
      </c>
      <c r="BJ204" s="8">
        <f t="shared" si="166"/>
        <v>1.0617775170125787</v>
      </c>
      <c r="BK204" s="8">
        <f t="shared" si="167"/>
        <v>1.0885543320986693</v>
      </c>
      <c r="BL204" s="8">
        <f t="shared" si="135"/>
        <v>1.1215477020259472</v>
      </c>
      <c r="BM204" t="str">
        <f>"12"&amp;RIGHT(BB203,5)</f>
        <v>12_1995</v>
      </c>
      <c r="BN204">
        <f t="shared" si="134"/>
        <v>2</v>
      </c>
      <c r="BP204">
        <f t="shared" si="139"/>
        <v>3</v>
      </c>
      <c r="BQ204" s="8">
        <f t="shared" si="143"/>
        <v>0.709</v>
      </c>
      <c r="BR204">
        <f t="shared" si="140"/>
        <v>3</v>
      </c>
      <c r="BS204" s="8">
        <f t="shared" si="144"/>
        <v>0.69</v>
      </c>
      <c r="BT204">
        <f t="shared" si="141"/>
        <v>4</v>
      </c>
      <c r="BU204" s="8">
        <f t="shared" si="145"/>
        <v>0.802</v>
      </c>
      <c r="BV204" s="8">
        <f t="shared" si="142"/>
        <v>1.399</v>
      </c>
      <c r="BY204">
        <f t="shared" si="108"/>
        <v>1995</v>
      </c>
      <c r="BZ204">
        <f t="shared" si="118"/>
        <v>1996</v>
      </c>
      <c r="CA204">
        <f t="shared" si="119"/>
        <v>1</v>
      </c>
      <c r="CB204">
        <f t="shared" si="120"/>
        <v>12</v>
      </c>
      <c r="CC204">
        <f t="shared" si="121"/>
        <v>3</v>
      </c>
      <c r="CD204" t="str">
        <f t="shared" si="109"/>
        <v>12_1995</v>
      </c>
      <c r="CE204" t="str">
        <f t="shared" si="109"/>
        <v>3_1996</v>
      </c>
      <c r="CG204" s="3" t="str">
        <f t="shared" si="110"/>
        <v>1_1996</v>
      </c>
      <c r="CH204">
        <f t="shared" si="111"/>
        <v>0.02601112101281111</v>
      </c>
      <c r="CI204" s="2">
        <f t="shared" si="112"/>
        <v>0.004014374657361319</v>
      </c>
      <c r="CJ204" s="2">
        <v>1.0253164556962027</v>
      </c>
      <c r="CK204" s="2">
        <v>1.0284391534391535</v>
      </c>
      <c r="CL204" s="2">
        <f t="shared" si="168"/>
        <v>0.0031226977429508196</v>
      </c>
      <c r="CM204">
        <f t="shared" si="158"/>
        <v>2</v>
      </c>
      <c r="CN204">
        <v>617.700012</v>
      </c>
      <c r="CO204">
        <v>655.859985</v>
      </c>
      <c r="CP204" s="8">
        <f t="shared" si="136"/>
        <v>1.0617775170125787</v>
      </c>
      <c r="CQ204" s="8">
        <f t="shared" si="137"/>
        <v>1.0885543320986693</v>
      </c>
      <c r="CR204" s="8">
        <f t="shared" si="138"/>
        <v>1.1215477020259472</v>
      </c>
      <c r="CS204" s="2">
        <f t="shared" si="155"/>
        <v>0.03021944057116064</v>
      </c>
      <c r="CT204" s="2">
        <f t="shared" si="156"/>
        <v>0.0320228702162626</v>
      </c>
      <c r="CU204" s="8">
        <f t="shared" si="146"/>
        <v>0.8122670090828253</v>
      </c>
      <c r="CV204" s="8">
        <f t="shared" si="147"/>
        <v>0.358</v>
      </c>
      <c r="CW204">
        <f t="shared" si="148"/>
        <v>2</v>
      </c>
      <c r="CX204">
        <f t="shared" si="149"/>
        <v>0</v>
      </c>
      <c r="CY204" s="2">
        <f t="shared" si="150"/>
        <v>0.8746403857539714</v>
      </c>
      <c r="CZ204">
        <f t="shared" si="151"/>
        <v>0.304</v>
      </c>
      <c r="DA204">
        <f t="shared" si="152"/>
        <v>2</v>
      </c>
      <c r="DB204" s="3" t="str">
        <f t="shared" si="153"/>
        <v>1_1996</v>
      </c>
      <c r="DC204">
        <f t="shared" si="154"/>
        <v>1</v>
      </c>
    </row>
    <row r="205" spans="5:107" ht="18">
      <c r="E205" t="str">
        <f t="shared" si="169"/>
        <v>6_1983</v>
      </c>
      <c r="F205" s="3">
        <v>30468</v>
      </c>
      <c r="G205">
        <v>167.639999</v>
      </c>
      <c r="H205" s="4">
        <v>0</v>
      </c>
      <c r="I205">
        <f t="shared" si="122"/>
        <v>1</v>
      </c>
      <c r="J205">
        <f t="shared" si="123"/>
        <v>1.1706635633824505</v>
      </c>
      <c r="X205" s="3">
        <v>35156</v>
      </c>
      <c r="Y205">
        <v>10998.322</v>
      </c>
      <c r="Z205" s="2">
        <f t="shared" si="173"/>
        <v>0.04002061446227456</v>
      </c>
      <c r="AA205" s="2">
        <f t="shared" si="174"/>
        <v>0.06840156135275466</v>
      </c>
      <c r="AB205">
        <v>1193.433</v>
      </c>
      <c r="AC205">
        <v>1042.609</v>
      </c>
      <c r="AD205">
        <v>-93.709</v>
      </c>
      <c r="AE205">
        <f t="shared" si="170"/>
        <v>-150.82400000000007</v>
      </c>
      <c r="AF205">
        <f t="shared" si="171"/>
        <v>2236.042</v>
      </c>
      <c r="AG205" t="s">
        <v>92</v>
      </c>
      <c r="AH205" t="str">
        <f t="shared" si="172"/>
        <v>4_1996</v>
      </c>
      <c r="AI205" s="2">
        <f t="shared" si="113"/>
        <v>0.01400949344946345</v>
      </c>
      <c r="AJ205">
        <f t="shared" si="116"/>
        <v>2</v>
      </c>
      <c r="AK205">
        <f t="shared" si="117"/>
        <v>0</v>
      </c>
      <c r="AL205" s="6">
        <f t="shared" si="114"/>
        <v>35156</v>
      </c>
      <c r="AM205">
        <f t="shared" si="115"/>
        <v>2</v>
      </c>
      <c r="AN205" t="str">
        <f aca="true" t="shared" si="175" ref="AN205:AN268">AH205</f>
        <v>4_1996</v>
      </c>
      <c r="AO205">
        <v>0.961993774975756</v>
      </c>
      <c r="AP205">
        <v>5208</v>
      </c>
      <c r="AQ205">
        <v>75.741</v>
      </c>
      <c r="AR205">
        <v>156.1</v>
      </c>
      <c r="AS205" s="2">
        <f t="shared" si="157"/>
        <v>1.0568673248792293</v>
      </c>
      <c r="AT205" s="2">
        <f t="shared" si="157"/>
        <v>1.0649871170913257</v>
      </c>
      <c r="AU205" s="2">
        <f t="shared" si="157"/>
        <v>1.0185992092310174</v>
      </c>
      <c r="AV205" s="2">
        <f t="shared" si="157"/>
        <v>1.02832674571805</v>
      </c>
      <c r="AW205" s="2">
        <f t="shared" si="159"/>
        <v>0.06947269373883236</v>
      </c>
      <c r="AX205" s="2">
        <f t="shared" si="159"/>
        <v>0.016648561682354623</v>
      </c>
      <c r="AY205" s="2">
        <f t="shared" si="159"/>
        <v>-0.0014730672060521144</v>
      </c>
      <c r="AZ205" s="2">
        <f t="shared" si="159"/>
        <v>0.0004197689738640875</v>
      </c>
      <c r="BB205" s="2" t="str">
        <f t="shared" si="124"/>
        <v>4_1996</v>
      </c>
      <c r="BC205" s="2">
        <f t="shared" si="160"/>
        <v>0.01400949344946345</v>
      </c>
      <c r="BD205" s="2">
        <f t="shared" si="161"/>
        <v>-0.0014730672060521144</v>
      </c>
      <c r="BE205">
        <f t="shared" si="162"/>
        <v>0.015998096444248322</v>
      </c>
      <c r="BF205" s="2">
        <f t="shared" si="163"/>
        <v>-0.004234981530764292</v>
      </c>
      <c r="BG205">
        <f t="shared" si="164"/>
        <v>1</v>
      </c>
      <c r="BH205">
        <f t="shared" si="130"/>
        <v>1</v>
      </c>
      <c r="BI205">
        <f t="shared" si="165"/>
        <v>655.859985</v>
      </c>
      <c r="BJ205" s="8">
        <f>BI206/BI205</f>
        <v>1.0252188567351002</v>
      </c>
      <c r="BK205" s="8">
        <f>BI207/BI205</f>
        <v>1.0562925698234205</v>
      </c>
      <c r="BL205" s="8">
        <f t="shared" si="135"/>
        <v>1.1237307151769595</v>
      </c>
      <c r="BM205" t="str">
        <f>"3"&amp;RIGHT(BB204,5)</f>
        <v>3_1996</v>
      </c>
      <c r="BN205">
        <f t="shared" si="134"/>
        <v>1</v>
      </c>
      <c r="BP205">
        <f t="shared" si="139"/>
        <v>4</v>
      </c>
      <c r="BQ205" s="8">
        <f t="shared" si="143"/>
        <v>0.911</v>
      </c>
      <c r="BR205">
        <f t="shared" si="140"/>
        <v>3</v>
      </c>
      <c r="BS205" s="8">
        <f t="shared" si="144"/>
        <v>0.685</v>
      </c>
      <c r="BT205">
        <f t="shared" si="141"/>
        <v>4</v>
      </c>
      <c r="BU205" s="8">
        <f t="shared" si="145"/>
        <v>0.881</v>
      </c>
      <c r="BV205" s="8">
        <f t="shared" si="142"/>
        <v>1.596</v>
      </c>
      <c r="BY205">
        <f aca="true" t="shared" si="176" ref="BY205:BY268">IF(CB205=12,BZ205-1,BZ205)</f>
        <v>1996</v>
      </c>
      <c r="BZ205">
        <f t="shared" si="118"/>
        <v>1996</v>
      </c>
      <c r="CA205">
        <f t="shared" si="119"/>
        <v>4</v>
      </c>
      <c r="CB205">
        <f t="shared" si="120"/>
        <v>3</v>
      </c>
      <c r="CC205">
        <f t="shared" si="121"/>
        <v>6</v>
      </c>
      <c r="CD205" t="str">
        <f aca="true" t="shared" si="177" ref="CD205:CE268">CB205&amp;"_"&amp;BY205</f>
        <v>3_1996</v>
      </c>
      <c r="CE205" t="str">
        <f t="shared" si="177"/>
        <v>6_1996</v>
      </c>
      <c r="CG205" s="3" t="str">
        <f aca="true" t="shared" si="178" ref="CG205:CG268">AN205</f>
        <v>4_1996</v>
      </c>
      <c r="CH205">
        <f aca="true" t="shared" si="179" ref="CH205:CH268">Z205</f>
        <v>0.04002061446227456</v>
      </c>
      <c r="CI205" s="2">
        <f aca="true" t="shared" si="180" ref="CI205:CI268">CH205-CH204</f>
        <v>0.01400949344946345</v>
      </c>
      <c r="CJ205" s="2">
        <v>1.0284391534391535</v>
      </c>
      <c r="CK205" s="2">
        <v>1.0282152230971127</v>
      </c>
      <c r="CL205" s="2">
        <f t="shared" si="168"/>
        <v>-0.0002239303420408234</v>
      </c>
      <c r="CM205">
        <f t="shared" si="158"/>
        <v>1</v>
      </c>
      <c r="CN205">
        <v>655.859985</v>
      </c>
      <c r="CO205">
        <v>672.400024</v>
      </c>
      <c r="CP205" s="8">
        <f t="shared" si="136"/>
        <v>1.0252188567351002</v>
      </c>
      <c r="CQ205" s="8">
        <f t="shared" si="137"/>
        <v>1.0562925698234205</v>
      </c>
      <c r="CR205" s="8">
        <f t="shared" si="138"/>
        <v>1.1237307151769595</v>
      </c>
      <c r="CS205" s="2">
        <f t="shared" si="155"/>
        <v>0.03029167558264322</v>
      </c>
      <c r="CT205" s="2">
        <f t="shared" si="156"/>
        <v>0.03216582605545004</v>
      </c>
      <c r="CU205" s="8">
        <f t="shared" si="146"/>
        <v>1.2441966947556018</v>
      </c>
      <c r="CV205" s="8">
        <f t="shared" si="147"/>
        <v>0.679</v>
      </c>
      <c r="CW205">
        <f t="shared" si="148"/>
        <v>3</v>
      </c>
      <c r="CX205">
        <f t="shared" si="149"/>
        <v>1</v>
      </c>
      <c r="CY205" s="2">
        <f t="shared" si="150"/>
        <v>0.5644603242797882</v>
      </c>
      <c r="CZ205">
        <f t="shared" si="151"/>
        <v>0.095</v>
      </c>
      <c r="DA205">
        <f t="shared" si="152"/>
        <v>1</v>
      </c>
      <c r="DB205" s="3" t="str">
        <f t="shared" si="153"/>
        <v>4_1996</v>
      </c>
      <c r="DC205">
        <f t="shared" si="154"/>
        <v>1</v>
      </c>
    </row>
    <row r="206" spans="5:107" ht="18">
      <c r="E206" t="str">
        <f t="shared" si="169"/>
        <v>7_1983</v>
      </c>
      <c r="F206" s="3">
        <v>30498</v>
      </c>
      <c r="G206">
        <v>161.330002</v>
      </c>
      <c r="H206" s="4">
        <v>0</v>
      </c>
      <c r="I206">
        <f t="shared" si="122"/>
        <v>0.962359836329992</v>
      </c>
      <c r="J206">
        <f t="shared" si="123"/>
        <v>1.0909398353923754</v>
      </c>
      <c r="X206" s="3">
        <v>35247</v>
      </c>
      <c r="Y206">
        <v>11096.976</v>
      </c>
      <c r="Z206" s="2">
        <f t="shared" si="173"/>
        <v>0.04049822504514755</v>
      </c>
      <c r="AA206" s="2">
        <f t="shared" si="174"/>
        <v>0.03636530454271547</v>
      </c>
      <c r="AB206">
        <v>1232.127</v>
      </c>
      <c r="AC206">
        <v>1051.035</v>
      </c>
      <c r="AD206">
        <v>-114.18</v>
      </c>
      <c r="AE206">
        <f t="shared" si="170"/>
        <v>-181.09199999999987</v>
      </c>
      <c r="AF206">
        <f t="shared" si="171"/>
        <v>2283.1620000000003</v>
      </c>
      <c r="AG206" t="s">
        <v>92</v>
      </c>
      <c r="AH206" t="str">
        <f t="shared" si="172"/>
        <v>7_1996</v>
      </c>
      <c r="AI206" s="2">
        <f aca="true" t="shared" si="181" ref="AI206:AI269">Z206-Z205</f>
        <v>0.0004776105828729893</v>
      </c>
      <c r="AJ206">
        <f t="shared" si="116"/>
        <v>3</v>
      </c>
      <c r="AK206">
        <f t="shared" si="117"/>
        <v>0</v>
      </c>
      <c r="AL206" s="6">
        <f aca="true" t="shared" si="182" ref="AL206:AL269">X206</f>
        <v>35247</v>
      </c>
      <c r="AM206">
        <f aca="true" t="shared" si="183" ref="AM206:AM269">SUM(AJ206:AK206)</f>
        <v>3</v>
      </c>
      <c r="AN206" t="str">
        <f t="shared" si="175"/>
        <v>7_1996</v>
      </c>
      <c r="AO206">
        <v>1.005604046701924</v>
      </c>
      <c r="AP206">
        <v>5251.9</v>
      </c>
      <c r="AQ206">
        <v>76.074</v>
      </c>
      <c r="AR206">
        <v>157</v>
      </c>
      <c r="AS206" s="2">
        <f t="shared" si="157"/>
        <v>1.1177982039164225</v>
      </c>
      <c r="AT206" s="2">
        <f t="shared" si="157"/>
        <v>1.0566777996861294</v>
      </c>
      <c r="AU206" s="2">
        <f t="shared" si="157"/>
        <v>1.0188436658764917</v>
      </c>
      <c r="AV206" s="2">
        <f t="shared" si="157"/>
        <v>1.0288335517693317</v>
      </c>
      <c r="AW206" s="2">
        <f t="shared" si="159"/>
        <v>0.060930879037193186</v>
      </c>
      <c r="AX206" s="2">
        <f t="shared" si="159"/>
        <v>-0.008309317405196248</v>
      </c>
      <c r="AY206" s="2">
        <f t="shared" si="159"/>
        <v>0.0002444566454742336</v>
      </c>
      <c r="AZ206" s="2">
        <f t="shared" si="159"/>
        <v>0.0005068060512816164</v>
      </c>
      <c r="BB206" s="2" t="str">
        <f t="shared" si="124"/>
        <v>7_1996</v>
      </c>
      <c r="BC206" s="2">
        <f t="shared" si="160"/>
        <v>0.0004776105828729893</v>
      </c>
      <c r="BD206" s="2">
        <f t="shared" si="161"/>
        <v>0.0002444566454742336</v>
      </c>
      <c r="BE206">
        <f t="shared" si="162"/>
        <v>0.013765983947246374</v>
      </c>
      <c r="BF206" s="2">
        <f t="shared" si="163"/>
        <v>-0.0015458114040003412</v>
      </c>
      <c r="BG206">
        <f t="shared" si="164"/>
        <v>2</v>
      </c>
      <c r="BH206">
        <f t="shared" si="130"/>
        <v>2</v>
      </c>
      <c r="BI206">
        <f t="shared" si="165"/>
        <v>672.400024</v>
      </c>
      <c r="BJ206" s="8">
        <f aca="true" t="shared" si="184" ref="BJ206:BJ269">BI207/BI206</f>
        <v>1.03030934603298</v>
      </c>
      <c r="BK206" s="8">
        <f aca="true" t="shared" si="185" ref="BK206:BK269">BI208/BI206</f>
        <v>1.0960886134650107</v>
      </c>
      <c r="BL206" s="8">
        <f t="shared" si="135"/>
        <v>1.1158833733176665</v>
      </c>
      <c r="BM206" t="str">
        <f>"6"&amp;RIGHT(BB205,5)</f>
        <v>6_1996</v>
      </c>
      <c r="BN206">
        <f t="shared" si="134"/>
        <v>2</v>
      </c>
      <c r="BP206">
        <f t="shared" si="139"/>
        <v>3</v>
      </c>
      <c r="BQ206" s="8">
        <f t="shared" si="143"/>
        <v>0.556</v>
      </c>
      <c r="BR206">
        <f t="shared" si="140"/>
        <v>2</v>
      </c>
      <c r="BS206" s="8">
        <f t="shared" si="144"/>
        <v>0.473</v>
      </c>
      <c r="BT206">
        <f t="shared" si="141"/>
        <v>3</v>
      </c>
      <c r="BU206" s="8">
        <f t="shared" si="145"/>
        <v>0.546</v>
      </c>
      <c r="BV206" s="8">
        <f t="shared" si="142"/>
        <v>1.029</v>
      </c>
      <c r="BY206">
        <f t="shared" si="176"/>
        <v>1996</v>
      </c>
      <c r="BZ206">
        <f t="shared" si="118"/>
        <v>1996</v>
      </c>
      <c r="CA206">
        <f t="shared" si="119"/>
        <v>7</v>
      </c>
      <c r="CB206">
        <f t="shared" si="120"/>
        <v>6</v>
      </c>
      <c r="CC206">
        <f t="shared" si="121"/>
        <v>9</v>
      </c>
      <c r="CD206" t="str">
        <f t="shared" si="177"/>
        <v>6_1996</v>
      </c>
      <c r="CE206" t="str">
        <f t="shared" si="177"/>
        <v>9_1996</v>
      </c>
      <c r="CG206" s="3" t="str">
        <f t="shared" si="178"/>
        <v>7_1996</v>
      </c>
      <c r="CH206">
        <f t="shared" si="179"/>
        <v>0.04049822504514755</v>
      </c>
      <c r="CI206" s="2">
        <f t="shared" si="180"/>
        <v>0.0004776105828729893</v>
      </c>
      <c r="CJ206" s="2">
        <v>1.0282152230971127</v>
      </c>
      <c r="CK206" s="2">
        <v>1.03004572175049</v>
      </c>
      <c r="CL206" s="2">
        <f t="shared" si="168"/>
        <v>0.001830498653377255</v>
      </c>
      <c r="CM206">
        <f t="shared" si="158"/>
        <v>2</v>
      </c>
      <c r="CN206">
        <v>672.400024</v>
      </c>
      <c r="CO206">
        <v>692.780029</v>
      </c>
      <c r="CP206" s="8">
        <f t="shared" si="136"/>
        <v>1.03030934603298</v>
      </c>
      <c r="CQ206" s="8">
        <f t="shared" si="137"/>
        <v>1.0960886134650107</v>
      </c>
      <c r="CR206" s="8">
        <f t="shared" si="138"/>
        <v>1.1158833733176665</v>
      </c>
      <c r="CS206" s="2">
        <f t="shared" si="155"/>
        <v>0.030243349442278637</v>
      </c>
      <c r="CT206" s="2">
        <f t="shared" si="156"/>
        <v>0.03232319078140078</v>
      </c>
      <c r="CU206" s="8">
        <f t="shared" si="146"/>
        <v>1.2529154475817035</v>
      </c>
      <c r="CV206" s="8">
        <f t="shared" si="147"/>
        <v>0.691</v>
      </c>
      <c r="CW206">
        <f t="shared" si="148"/>
        <v>3</v>
      </c>
      <c r="CX206">
        <f t="shared" si="149"/>
        <v>1</v>
      </c>
      <c r="CY206" s="2">
        <f t="shared" si="150"/>
        <v>0.9852239036021216</v>
      </c>
      <c r="CZ206">
        <f t="shared" si="151"/>
        <v>0.45</v>
      </c>
      <c r="DA206">
        <f t="shared" si="152"/>
        <v>2</v>
      </c>
      <c r="DB206" s="3" t="str">
        <f t="shared" si="153"/>
        <v>7_1996</v>
      </c>
      <c r="DC206">
        <f t="shared" si="154"/>
        <v>1</v>
      </c>
    </row>
    <row r="207" spans="5:107" ht="18">
      <c r="E207" t="str">
        <f t="shared" si="169"/>
        <v>8_1983</v>
      </c>
      <c r="F207" s="3">
        <v>30529</v>
      </c>
      <c r="G207">
        <v>164.229996</v>
      </c>
      <c r="H207" s="4">
        <v>0</v>
      </c>
      <c r="I207">
        <f t="shared" si="122"/>
        <v>0.9796587746340897</v>
      </c>
      <c r="J207">
        <f t="shared" si="123"/>
        <v>1.0837163993694972</v>
      </c>
      <c r="X207" s="3">
        <v>35339</v>
      </c>
      <c r="Y207">
        <v>11212.205</v>
      </c>
      <c r="Z207" s="2">
        <f t="shared" si="173"/>
        <v>0.04421215112152033</v>
      </c>
      <c r="AA207" s="2">
        <f t="shared" si="174"/>
        <v>0.04218671192714196</v>
      </c>
      <c r="AB207">
        <v>1256.429</v>
      </c>
      <c r="AC207">
        <v>1116.555</v>
      </c>
      <c r="AD207">
        <v>-88.822</v>
      </c>
      <c r="AE207">
        <f t="shared" si="170"/>
        <v>-139.87400000000002</v>
      </c>
      <c r="AF207">
        <f t="shared" si="171"/>
        <v>2372.9840000000004</v>
      </c>
      <c r="AG207" t="s">
        <v>92</v>
      </c>
      <c r="AH207" t="str">
        <f t="shared" si="172"/>
        <v>10_1996</v>
      </c>
      <c r="AI207" s="2">
        <f t="shared" si="181"/>
        <v>0.0037139260763727755</v>
      </c>
      <c r="AJ207">
        <f aca="true" t="shared" si="186" ref="AJ207:AJ270">IF(AI207&gt;0,AJ206+1,0)</f>
        <v>4</v>
      </c>
      <c r="AK207">
        <f aca="true" t="shared" si="187" ref="AK207:AK270">IF(AI207&lt;=0,AK206-1,0)</f>
        <v>0</v>
      </c>
      <c r="AL207" s="6">
        <f t="shared" si="182"/>
        <v>35339</v>
      </c>
      <c r="AM207">
        <f t="shared" si="183"/>
        <v>4</v>
      </c>
      <c r="AN207" t="str">
        <f t="shared" si="175"/>
        <v>10_1996</v>
      </c>
      <c r="AO207">
        <v>1.0324663185753102</v>
      </c>
      <c r="AP207">
        <v>5328.5</v>
      </c>
      <c r="AQ207">
        <v>76.552</v>
      </c>
      <c r="AR207">
        <v>158.2</v>
      </c>
      <c r="AS207" s="2">
        <f t="shared" si="157"/>
        <v>1.1030242249658029</v>
      </c>
      <c r="AT207" s="2">
        <f t="shared" si="157"/>
        <v>1.0627455673228425</v>
      </c>
      <c r="AU207" s="2">
        <f t="shared" si="157"/>
        <v>1.0189678810547473</v>
      </c>
      <c r="AV207" s="2">
        <f t="shared" si="157"/>
        <v>1.0306188925081432</v>
      </c>
      <c r="AW207" s="2">
        <f t="shared" si="159"/>
        <v>-0.014773978950619604</v>
      </c>
      <c r="AX207" s="2">
        <f t="shared" si="159"/>
        <v>0.006067767636713128</v>
      </c>
      <c r="AY207" s="2">
        <f t="shared" si="159"/>
        <v>0.00012421517825567108</v>
      </c>
      <c r="AZ207" s="2">
        <f t="shared" si="159"/>
        <v>0.001785340738811536</v>
      </c>
      <c r="BB207" s="2" t="str">
        <f t="shared" si="124"/>
        <v>10_1996</v>
      </c>
      <c r="BC207" s="2">
        <f t="shared" si="160"/>
        <v>0.0037139260763727755</v>
      </c>
      <c r="BD207" s="2">
        <f t="shared" si="161"/>
        <v>0.00012421517825567108</v>
      </c>
      <c r="BE207">
        <f t="shared" si="162"/>
        <v>0.022215404766070534</v>
      </c>
      <c r="BF207" s="2">
        <f t="shared" si="163"/>
        <v>-0.0026122114119373485</v>
      </c>
      <c r="BG207">
        <f t="shared" si="164"/>
        <v>2</v>
      </c>
      <c r="BH207">
        <f t="shared" si="130"/>
        <v>2</v>
      </c>
      <c r="BI207">
        <f t="shared" si="165"/>
        <v>692.780029</v>
      </c>
      <c r="BJ207" s="8">
        <f t="shared" si="184"/>
        <v>1.0638441917326111</v>
      </c>
      <c r="BK207" s="8">
        <f t="shared" si="185"/>
        <v>1.0830566349943094</v>
      </c>
      <c r="BL207" s="8">
        <f t="shared" si="135"/>
        <v>1.3235369736675824</v>
      </c>
      <c r="BM207" t="str">
        <f>"9"&amp;RIGHT(BB206,5)</f>
        <v>9_1996</v>
      </c>
      <c r="BN207">
        <f t="shared" si="134"/>
        <v>2</v>
      </c>
      <c r="BP207">
        <f t="shared" si="139"/>
        <v>3</v>
      </c>
      <c r="BQ207" s="8">
        <f t="shared" si="143"/>
        <v>0.689</v>
      </c>
      <c r="BR207">
        <f t="shared" si="140"/>
        <v>2</v>
      </c>
      <c r="BS207" s="8">
        <f t="shared" si="144"/>
        <v>0.493</v>
      </c>
      <c r="BT207">
        <f t="shared" si="141"/>
        <v>3</v>
      </c>
      <c r="BU207" s="8">
        <f t="shared" si="145"/>
        <v>0.679</v>
      </c>
      <c r="BV207" s="8">
        <f t="shared" si="142"/>
        <v>1.182</v>
      </c>
      <c r="BY207">
        <f t="shared" si="176"/>
        <v>1996</v>
      </c>
      <c r="BZ207">
        <f t="shared" si="118"/>
        <v>1996</v>
      </c>
      <c r="CA207">
        <f t="shared" si="119"/>
        <v>10</v>
      </c>
      <c r="CB207">
        <f t="shared" si="120"/>
        <v>9</v>
      </c>
      <c r="CC207">
        <f t="shared" si="121"/>
        <v>12</v>
      </c>
      <c r="CD207" t="str">
        <f t="shared" si="177"/>
        <v>9_1996</v>
      </c>
      <c r="CE207" t="str">
        <f t="shared" si="177"/>
        <v>12_1996</v>
      </c>
      <c r="CG207" s="3" t="str">
        <f t="shared" si="178"/>
        <v>10_1996</v>
      </c>
      <c r="CH207">
        <f t="shared" si="179"/>
        <v>0.04421215112152033</v>
      </c>
      <c r="CI207" s="2">
        <f t="shared" si="180"/>
        <v>0.0037139260763727755</v>
      </c>
      <c r="CJ207" s="2">
        <v>1.03004572175049</v>
      </c>
      <c r="CK207" s="2">
        <v>1.0337881741390513</v>
      </c>
      <c r="CL207" s="2">
        <f t="shared" si="168"/>
        <v>0.0037424523885614125</v>
      </c>
      <c r="CM207">
        <f t="shared" si="158"/>
        <v>2</v>
      </c>
      <c r="CN207">
        <v>692.780029</v>
      </c>
      <c r="CO207">
        <v>737.01001</v>
      </c>
      <c r="CP207" s="8">
        <f t="shared" si="136"/>
        <v>1.0638441917326111</v>
      </c>
      <c r="CQ207" s="8">
        <f t="shared" si="137"/>
        <v>1.0830566349943094</v>
      </c>
      <c r="CR207" s="8">
        <f t="shared" si="138"/>
        <v>1.3235369736675824</v>
      </c>
      <c r="CS207" s="2">
        <f t="shared" si="155"/>
        <v>0.0302976622398867</v>
      </c>
      <c r="CT207" s="2">
        <f t="shared" si="156"/>
        <v>0.0324304074128261</v>
      </c>
      <c r="CU207" s="8">
        <f t="shared" si="146"/>
        <v>1.3632931143515203</v>
      </c>
      <c r="CV207" s="8">
        <f t="shared" si="147"/>
        <v>0.775</v>
      </c>
      <c r="CW207">
        <f t="shared" si="148"/>
        <v>4</v>
      </c>
      <c r="CX207">
        <f t="shared" si="149"/>
        <v>1</v>
      </c>
      <c r="CY207" s="2">
        <f t="shared" si="150"/>
        <v>0.8854801289081576</v>
      </c>
      <c r="CZ207">
        <f t="shared" si="151"/>
        <v>0.316</v>
      </c>
      <c r="DA207">
        <f t="shared" si="152"/>
        <v>2</v>
      </c>
      <c r="DB207" s="3" t="str">
        <f t="shared" si="153"/>
        <v>10_1996</v>
      </c>
      <c r="DC207">
        <f t="shared" si="154"/>
        <v>1</v>
      </c>
    </row>
    <row r="208" spans="5:107" ht="18">
      <c r="E208" t="str">
        <f t="shared" si="169"/>
        <v>9_1983</v>
      </c>
      <c r="F208" s="3">
        <v>30560</v>
      </c>
      <c r="G208">
        <v>170.279999</v>
      </c>
      <c r="H208" s="4">
        <v>0</v>
      </c>
      <c r="I208">
        <f t="shared" si="122"/>
        <v>1</v>
      </c>
      <c r="J208">
        <f t="shared" si="123"/>
        <v>1.0936533154059025</v>
      </c>
      <c r="X208" s="3">
        <v>35431</v>
      </c>
      <c r="Y208">
        <v>11284.587</v>
      </c>
      <c r="Z208" s="2">
        <f t="shared" si="173"/>
        <v>0.043140643984745264</v>
      </c>
      <c r="AA208" s="2">
        <f t="shared" si="174"/>
        <v>0.026073704506984097</v>
      </c>
      <c r="AB208">
        <v>1310.096</v>
      </c>
      <c r="AC208">
        <v>1137.768</v>
      </c>
      <c r="AD208">
        <v>-108.839</v>
      </c>
      <c r="AE208">
        <f t="shared" si="170"/>
        <v>-172.32799999999997</v>
      </c>
      <c r="AF208">
        <f t="shared" si="171"/>
        <v>2447.864</v>
      </c>
      <c r="AG208" t="s">
        <v>92</v>
      </c>
      <c r="AH208" t="str">
        <f t="shared" si="172"/>
        <v>1_1997</v>
      </c>
      <c r="AI208" s="2">
        <f t="shared" si="181"/>
        <v>-0.0010715071367750628</v>
      </c>
      <c r="AJ208">
        <f t="shared" si="186"/>
        <v>0</v>
      </c>
      <c r="AK208">
        <f t="shared" si="187"/>
        <v>-1</v>
      </c>
      <c r="AL208" s="6">
        <f t="shared" si="182"/>
        <v>35431</v>
      </c>
      <c r="AM208">
        <f t="shared" si="183"/>
        <v>-1</v>
      </c>
      <c r="AN208" t="str">
        <f t="shared" si="175"/>
        <v>1_1997</v>
      </c>
      <c r="AO208">
        <v>1.0340843443096477</v>
      </c>
      <c r="AP208">
        <v>5411.1</v>
      </c>
      <c r="AQ208">
        <v>76.763</v>
      </c>
      <c r="AR208">
        <v>159.4</v>
      </c>
      <c r="AS208" s="2">
        <f t="shared" si="157"/>
        <v>1.1006019066273167</v>
      </c>
      <c r="AT208" s="2">
        <f t="shared" si="157"/>
        <v>1.063983325795859</v>
      </c>
      <c r="AU208" s="2">
        <f t="shared" si="157"/>
        <v>1.0185362099620519</v>
      </c>
      <c r="AV208" s="2">
        <f t="shared" si="157"/>
        <v>1.03038138332256</v>
      </c>
      <c r="AW208" s="2">
        <f t="shared" si="159"/>
        <v>-0.0024223183384861624</v>
      </c>
      <c r="AX208" s="2">
        <f t="shared" si="159"/>
        <v>0.001237758473016548</v>
      </c>
      <c r="AY208" s="2">
        <f t="shared" si="159"/>
        <v>-0.00043167109269548476</v>
      </c>
      <c r="AZ208" s="2">
        <f t="shared" si="159"/>
        <v>-0.0002375091855832956</v>
      </c>
      <c r="BB208" s="2" t="str">
        <f t="shared" si="124"/>
        <v>1_1997</v>
      </c>
      <c r="BC208" s="2">
        <f t="shared" si="160"/>
        <v>-0.0010715071367750628</v>
      </c>
      <c r="BD208" s="2">
        <f t="shared" si="161"/>
        <v>-0.00043167109269548476</v>
      </c>
      <c r="BE208">
        <f t="shared" si="162"/>
        <v>0.017129522971934152</v>
      </c>
      <c r="BF208" s="2">
        <f t="shared" si="163"/>
        <v>-0.0015360664750176944</v>
      </c>
      <c r="BG208">
        <f t="shared" si="164"/>
        <v>4</v>
      </c>
      <c r="BH208">
        <f t="shared" si="130"/>
        <v>4</v>
      </c>
      <c r="BI208">
        <f t="shared" si="165"/>
        <v>737.01001</v>
      </c>
      <c r="BJ208" s="8">
        <f t="shared" si="184"/>
        <v>1.0180594521368849</v>
      </c>
      <c r="BK208" s="8">
        <f t="shared" si="185"/>
        <v>1.2441079097419587</v>
      </c>
      <c r="BL208" s="8">
        <f t="shared" si="135"/>
        <v>1.3031845008455176</v>
      </c>
      <c r="BM208" t="str">
        <f>"12"&amp;RIGHT(BB207,5)</f>
        <v>12_1996</v>
      </c>
      <c r="BN208">
        <f t="shared" si="134"/>
        <v>4</v>
      </c>
      <c r="BP208">
        <f t="shared" si="139"/>
        <v>2</v>
      </c>
      <c r="BQ208" s="8">
        <f t="shared" si="143"/>
        <v>0.482</v>
      </c>
      <c r="BR208">
        <f t="shared" si="140"/>
        <v>3</v>
      </c>
      <c r="BS208" s="8">
        <f t="shared" si="144"/>
        <v>0.5820000000000001</v>
      </c>
      <c r="BT208">
        <f t="shared" si="141"/>
        <v>3</v>
      </c>
      <c r="BU208" s="8">
        <f t="shared" si="145"/>
        <v>0.581</v>
      </c>
      <c r="BV208" s="8">
        <f t="shared" si="142"/>
        <v>1.064</v>
      </c>
      <c r="BY208">
        <f t="shared" si="176"/>
        <v>1996</v>
      </c>
      <c r="BZ208">
        <f t="shared" si="118"/>
        <v>1997</v>
      </c>
      <c r="CA208">
        <f t="shared" si="119"/>
        <v>1</v>
      </c>
      <c r="CB208">
        <f t="shared" si="120"/>
        <v>12</v>
      </c>
      <c r="CC208">
        <f t="shared" si="121"/>
        <v>3</v>
      </c>
      <c r="CD208" t="str">
        <f t="shared" si="177"/>
        <v>12_1996</v>
      </c>
      <c r="CE208" t="str">
        <f t="shared" si="177"/>
        <v>3_1997</v>
      </c>
      <c r="CG208" s="3" t="str">
        <f t="shared" si="178"/>
        <v>1_1997</v>
      </c>
      <c r="CH208">
        <f t="shared" si="179"/>
        <v>0.043140643984745264</v>
      </c>
      <c r="CI208" s="2">
        <f t="shared" si="180"/>
        <v>-0.0010715071367750628</v>
      </c>
      <c r="CJ208" s="2">
        <v>1.0337881741390513</v>
      </c>
      <c r="CK208" s="2">
        <v>1.027652733118971</v>
      </c>
      <c r="CL208" s="2">
        <f t="shared" si="168"/>
        <v>-0.0061354410200802345</v>
      </c>
      <c r="CM208">
        <f t="shared" si="158"/>
        <v>4</v>
      </c>
      <c r="CN208">
        <v>737.01001</v>
      </c>
      <c r="CO208">
        <v>750.320007</v>
      </c>
      <c r="CP208" s="8">
        <f t="shared" si="136"/>
        <v>1.0180594521368849</v>
      </c>
      <c r="CQ208" s="8">
        <f t="shared" si="137"/>
        <v>1.2441079097419587</v>
      </c>
      <c r="CR208" s="8">
        <f t="shared" si="138"/>
        <v>1.3031845008455176</v>
      </c>
      <c r="CS208" s="2">
        <f t="shared" si="155"/>
        <v>0.03033596698397178</v>
      </c>
      <c r="CT208" s="2">
        <f t="shared" si="156"/>
        <v>0.03263083891882679</v>
      </c>
      <c r="CU208" s="8">
        <f t="shared" si="146"/>
        <v>1.3220819756446625</v>
      </c>
      <c r="CV208" s="8">
        <f t="shared" si="147"/>
        <v>0.741</v>
      </c>
      <c r="CW208">
        <f t="shared" si="148"/>
        <v>3</v>
      </c>
      <c r="CX208">
        <f t="shared" si="149"/>
        <v>1</v>
      </c>
      <c r="CY208" s="2">
        <f t="shared" si="150"/>
        <v>1.0328372537230983</v>
      </c>
      <c r="CZ208">
        <f t="shared" si="151"/>
        <v>0.525</v>
      </c>
      <c r="DA208">
        <f t="shared" si="152"/>
        <v>3</v>
      </c>
      <c r="DB208" s="3" t="str">
        <f t="shared" si="153"/>
        <v>1_1997</v>
      </c>
      <c r="DC208">
        <f t="shared" si="154"/>
        <v>1</v>
      </c>
    </row>
    <row r="209" spans="5:107" ht="18">
      <c r="E209" t="str">
        <f t="shared" si="169"/>
        <v>10_1983</v>
      </c>
      <c r="F209" s="3">
        <v>30590</v>
      </c>
      <c r="G209">
        <v>163.449997</v>
      </c>
      <c r="H209" s="4">
        <v>0</v>
      </c>
      <c r="I209">
        <f t="shared" si="122"/>
        <v>0.9598895816296076</v>
      </c>
      <c r="J209">
        <f t="shared" si="123"/>
        <v>1.037788742268895</v>
      </c>
      <c r="X209" s="3">
        <v>35521</v>
      </c>
      <c r="Y209">
        <v>11472.137</v>
      </c>
      <c r="Z209" s="2">
        <f t="shared" si="173"/>
        <v>0.04308066266835975</v>
      </c>
      <c r="AA209" s="2">
        <f t="shared" si="174"/>
        <v>0.06815584719968837</v>
      </c>
      <c r="AB209">
        <v>1354.068</v>
      </c>
      <c r="AC209">
        <v>1183.253</v>
      </c>
      <c r="AD209">
        <v>-85.201</v>
      </c>
      <c r="AE209">
        <f t="shared" si="170"/>
        <v>-170.81500000000005</v>
      </c>
      <c r="AF209">
        <f t="shared" si="171"/>
        <v>2537.321</v>
      </c>
      <c r="AG209" t="s">
        <v>92</v>
      </c>
      <c r="AH209" t="str">
        <f t="shared" si="172"/>
        <v>4_1997</v>
      </c>
      <c r="AI209" s="2">
        <f t="shared" si="181"/>
        <v>-5.9981316385515626E-05</v>
      </c>
      <c r="AJ209">
        <f t="shared" si="186"/>
        <v>0</v>
      </c>
      <c r="AK209">
        <f t="shared" si="187"/>
        <v>-2</v>
      </c>
      <c r="AL209" s="6">
        <f t="shared" si="182"/>
        <v>35521</v>
      </c>
      <c r="AM209">
        <f t="shared" si="183"/>
        <v>-2</v>
      </c>
      <c r="AN209" t="str">
        <f t="shared" si="175"/>
        <v>4_1997</v>
      </c>
      <c r="AO209">
        <v>1.177696978448072</v>
      </c>
      <c r="AP209">
        <v>5459.3</v>
      </c>
      <c r="AQ209">
        <v>77.255</v>
      </c>
      <c r="AR209">
        <v>159.9</v>
      </c>
      <c r="AS209" s="2">
        <f t="shared" si="157"/>
        <v>1.2242251551760324</v>
      </c>
      <c r="AT209" s="2">
        <f t="shared" si="157"/>
        <v>1.048252688172043</v>
      </c>
      <c r="AU209" s="2">
        <f t="shared" si="157"/>
        <v>1.0199891736311903</v>
      </c>
      <c r="AV209" s="2">
        <f t="shared" si="157"/>
        <v>1.0243433696348496</v>
      </c>
      <c r="AW209" s="2">
        <f t="shared" si="159"/>
        <v>0.12362324854871565</v>
      </c>
      <c r="AX209" s="2">
        <f t="shared" si="159"/>
        <v>-0.01573063762381599</v>
      </c>
      <c r="AY209" s="2">
        <f t="shared" si="159"/>
        <v>0.0014529636691384962</v>
      </c>
      <c r="AZ209" s="2">
        <f t="shared" si="159"/>
        <v>-0.006038013687710286</v>
      </c>
      <c r="BB209" s="2" t="str">
        <f t="shared" si="124"/>
        <v>4_1997</v>
      </c>
      <c r="BC209" s="2">
        <f t="shared" si="160"/>
        <v>-5.9981316385515626E-05</v>
      </c>
      <c r="BD209" s="2">
        <f t="shared" si="161"/>
        <v>0.0014529636691384962</v>
      </c>
      <c r="BE209">
        <f t="shared" si="162"/>
        <v>0.0030600482060851864</v>
      </c>
      <c r="BF209" s="2">
        <f t="shared" si="163"/>
        <v>0.0013899644001729161</v>
      </c>
      <c r="BG209">
        <f t="shared" si="164"/>
        <v>3</v>
      </c>
      <c r="BH209">
        <f t="shared" si="130"/>
        <v>4</v>
      </c>
      <c r="BI209">
        <f t="shared" si="165"/>
        <v>750.320007</v>
      </c>
      <c r="BJ209" s="8">
        <f t="shared" si="184"/>
        <v>1.2220385628075088</v>
      </c>
      <c r="BK209" s="8">
        <f t="shared" si="185"/>
        <v>1.2800671887188528</v>
      </c>
      <c r="BL209" s="8">
        <f t="shared" si="135"/>
        <v>1.2933548138747684</v>
      </c>
      <c r="BM209" t="str">
        <f>"3"&amp;RIGHT(BB208,5)</f>
        <v>3_1997</v>
      </c>
      <c r="BN209">
        <f t="shared" si="134"/>
        <v>4</v>
      </c>
      <c r="BP209">
        <f t="shared" si="139"/>
        <v>3</v>
      </c>
      <c r="BQ209" s="8">
        <f t="shared" si="143"/>
        <v>0.536</v>
      </c>
      <c r="BR209">
        <f t="shared" si="140"/>
        <v>2</v>
      </c>
      <c r="BS209" s="8">
        <f t="shared" si="144"/>
        <v>0.267</v>
      </c>
      <c r="BT209">
        <f t="shared" si="141"/>
        <v>2</v>
      </c>
      <c r="BU209" s="8">
        <f t="shared" si="145"/>
        <v>0.354</v>
      </c>
      <c r="BV209" s="8">
        <f t="shared" si="142"/>
        <v>0.803</v>
      </c>
      <c r="BY209">
        <f t="shared" si="176"/>
        <v>1997</v>
      </c>
      <c r="BZ209">
        <f aca="true" t="shared" si="188" ref="BZ209:BZ272">BZ205+1</f>
        <v>1997</v>
      </c>
      <c r="CA209">
        <f aca="true" t="shared" si="189" ref="CA209:CA272">CA205</f>
        <v>4</v>
      </c>
      <c r="CB209">
        <f aca="true" t="shared" si="190" ref="CB209:CB272">IF(CA209=1,12,CA209-1)</f>
        <v>3</v>
      </c>
      <c r="CC209">
        <f aca="true" t="shared" si="191" ref="CC209:CC272">CA209+2</f>
        <v>6</v>
      </c>
      <c r="CD209" t="str">
        <f t="shared" si="177"/>
        <v>3_1997</v>
      </c>
      <c r="CE209" t="str">
        <f t="shared" si="177"/>
        <v>6_1997</v>
      </c>
      <c r="CG209" s="3" t="str">
        <f t="shared" si="178"/>
        <v>4_1997</v>
      </c>
      <c r="CH209">
        <f t="shared" si="179"/>
        <v>0.04308066266835975</v>
      </c>
      <c r="CI209" s="2">
        <f t="shared" si="180"/>
        <v>-5.9981316385515626E-05</v>
      </c>
      <c r="CJ209" s="2">
        <v>1.027652733118971</v>
      </c>
      <c r="CK209" s="2">
        <v>1.0223356732610083</v>
      </c>
      <c r="CL209" s="2">
        <f t="shared" si="168"/>
        <v>-0.005317059857962825</v>
      </c>
      <c r="CM209">
        <f t="shared" si="158"/>
        <v>4</v>
      </c>
      <c r="CN209">
        <v>750.320007</v>
      </c>
      <c r="CO209">
        <v>916.919983</v>
      </c>
      <c r="CP209" s="8">
        <f t="shared" si="136"/>
        <v>1.2220385628075088</v>
      </c>
      <c r="CQ209" s="8">
        <f t="shared" si="137"/>
        <v>1.2800671887188528</v>
      </c>
      <c r="CR209" s="8">
        <f t="shared" si="138"/>
        <v>1.2933548138747684</v>
      </c>
      <c r="CS209" s="2">
        <f t="shared" si="155"/>
        <v>0.030473815550957663</v>
      </c>
      <c r="CT209" s="2">
        <f t="shared" si="156"/>
        <v>0.033349654989004884</v>
      </c>
      <c r="CU209" s="8">
        <f t="shared" si="146"/>
        <v>1.291787356797637</v>
      </c>
      <c r="CV209" s="8">
        <f t="shared" si="147"/>
        <v>0.708</v>
      </c>
      <c r="CW209">
        <f t="shared" si="148"/>
        <v>3</v>
      </c>
      <c r="CX209">
        <f t="shared" si="149"/>
        <v>1</v>
      </c>
      <c r="CY209" s="2">
        <f t="shared" si="150"/>
        <v>1.0017985588278286</v>
      </c>
      <c r="CZ209">
        <f t="shared" si="151"/>
        <v>0.47</v>
      </c>
      <c r="DA209">
        <f t="shared" si="152"/>
        <v>2</v>
      </c>
      <c r="DB209" s="3" t="str">
        <f t="shared" si="153"/>
        <v>4_1997</v>
      </c>
      <c r="DC209">
        <f t="shared" si="154"/>
        <v>1</v>
      </c>
    </row>
    <row r="210" spans="5:107" ht="18">
      <c r="E210" t="str">
        <f t="shared" si="169"/>
        <v>11_1983</v>
      </c>
      <c r="F210" s="3">
        <v>30621</v>
      </c>
      <c r="G210">
        <v>166.490005</v>
      </c>
      <c r="H210" s="4">
        <v>0</v>
      </c>
      <c r="I210">
        <f t="shared" si="122"/>
        <v>0.9777425768014011</v>
      </c>
      <c r="J210">
        <f t="shared" si="123"/>
        <v>1.04183769989789</v>
      </c>
      <c r="X210" s="3">
        <v>35612</v>
      </c>
      <c r="Y210">
        <v>11615.636</v>
      </c>
      <c r="Z210" s="2">
        <f t="shared" si="173"/>
        <v>0.04673885930725641</v>
      </c>
      <c r="AA210" s="2">
        <f t="shared" si="174"/>
        <v>0.05098054669004881</v>
      </c>
      <c r="AB210">
        <v>1403.959</v>
      </c>
      <c r="AC210">
        <v>1210.66</v>
      </c>
      <c r="AD210">
        <v>-96.831</v>
      </c>
      <c r="AE210">
        <f t="shared" si="170"/>
        <v>-193.29899999999998</v>
      </c>
      <c r="AF210">
        <f t="shared" si="171"/>
        <v>2614.619</v>
      </c>
      <c r="AG210" t="s">
        <v>92</v>
      </c>
      <c r="AH210" t="str">
        <f t="shared" si="172"/>
        <v>7_1997</v>
      </c>
      <c r="AI210" s="2">
        <f t="shared" si="181"/>
        <v>0.0036581966388966602</v>
      </c>
      <c r="AJ210">
        <f t="shared" si="186"/>
        <v>1</v>
      </c>
      <c r="AK210">
        <f t="shared" si="187"/>
        <v>0</v>
      </c>
      <c r="AL210" s="6">
        <f t="shared" si="182"/>
        <v>35612</v>
      </c>
      <c r="AM210">
        <f t="shared" si="183"/>
        <v>1</v>
      </c>
      <c r="AN210" t="str">
        <f t="shared" si="175"/>
        <v>7_1997</v>
      </c>
      <c r="AO210">
        <v>1.1559104293841462</v>
      </c>
      <c r="AP210">
        <v>5548.8</v>
      </c>
      <c r="AQ210">
        <v>77.478</v>
      </c>
      <c r="AR210">
        <v>160.4</v>
      </c>
      <c r="AS210" s="2">
        <f t="shared" si="157"/>
        <v>1.149468752810991</v>
      </c>
      <c r="AT210" s="2">
        <f t="shared" si="157"/>
        <v>1.056531921780689</v>
      </c>
      <c r="AU210" s="2">
        <f t="shared" si="157"/>
        <v>1.018455714173042</v>
      </c>
      <c r="AV210" s="2">
        <f t="shared" si="157"/>
        <v>1.021656050955414</v>
      </c>
      <c r="AW210" s="2">
        <f t="shared" si="159"/>
        <v>-0.07475640236504133</v>
      </c>
      <c r="AX210" s="2">
        <f t="shared" si="159"/>
        <v>0.008279233608645908</v>
      </c>
      <c r="AY210" s="2">
        <f t="shared" si="159"/>
        <v>-0.0015334594581484229</v>
      </c>
      <c r="AZ210" s="2">
        <f t="shared" si="159"/>
        <v>-0.002687318679435613</v>
      </c>
      <c r="BB210" s="2" t="str">
        <f t="shared" si="124"/>
        <v>7_1997</v>
      </c>
      <c r="BC210" s="2">
        <f t="shared" si="160"/>
        <v>0.0036581966388966602</v>
      </c>
      <c r="BD210" s="2">
        <f t="shared" si="161"/>
        <v>-0.0015334594581484229</v>
      </c>
      <c r="BE210">
        <f t="shared" si="162"/>
        <v>0.006240634262108857</v>
      </c>
      <c r="BF210" s="2">
        <f t="shared" si="163"/>
        <v>-0.0003879517034497404</v>
      </c>
      <c r="BG210">
        <f t="shared" si="164"/>
        <v>1</v>
      </c>
      <c r="BH210">
        <f t="shared" si="130"/>
        <v>1</v>
      </c>
      <c r="BI210">
        <f t="shared" si="165"/>
        <v>916.919983</v>
      </c>
      <c r="BJ210" s="8">
        <f t="shared" si="184"/>
        <v>1.0474851020887828</v>
      </c>
      <c r="BK210" s="8">
        <f t="shared" si="185"/>
        <v>1.0583584292981867</v>
      </c>
      <c r="BL210" s="8">
        <f t="shared" si="135"/>
        <v>1.2214915486251323</v>
      </c>
      <c r="BM210" t="str">
        <f>"6"&amp;RIGHT(BB209,5)</f>
        <v>6_1997</v>
      </c>
      <c r="BN210">
        <f t="shared" si="134"/>
        <v>1</v>
      </c>
      <c r="BP210">
        <f t="shared" si="139"/>
        <v>3</v>
      </c>
      <c r="BQ210" s="8">
        <f t="shared" si="143"/>
        <v>0.679</v>
      </c>
      <c r="BR210">
        <f t="shared" si="140"/>
        <v>3</v>
      </c>
      <c r="BS210" s="8">
        <f t="shared" si="144"/>
        <v>0.6950000000000001</v>
      </c>
      <c r="BT210">
        <f t="shared" si="141"/>
        <v>4</v>
      </c>
      <c r="BU210" s="8">
        <f t="shared" si="145"/>
        <v>0.793</v>
      </c>
      <c r="BV210" s="8">
        <f t="shared" si="142"/>
        <v>1.374</v>
      </c>
      <c r="BY210">
        <f t="shared" si="176"/>
        <v>1997</v>
      </c>
      <c r="BZ210">
        <f t="shared" si="188"/>
        <v>1997</v>
      </c>
      <c r="CA210">
        <f t="shared" si="189"/>
        <v>7</v>
      </c>
      <c r="CB210">
        <f t="shared" si="190"/>
        <v>6</v>
      </c>
      <c r="CC210">
        <f t="shared" si="191"/>
        <v>9</v>
      </c>
      <c r="CD210" t="str">
        <f t="shared" si="177"/>
        <v>6_1997</v>
      </c>
      <c r="CE210" t="str">
        <f t="shared" si="177"/>
        <v>9_1997</v>
      </c>
      <c r="CG210" s="3" t="str">
        <f t="shared" si="178"/>
        <v>7_1997</v>
      </c>
      <c r="CH210">
        <f t="shared" si="179"/>
        <v>0.04673885930725641</v>
      </c>
      <c r="CI210" s="2">
        <f t="shared" si="180"/>
        <v>0.0036581966388966602</v>
      </c>
      <c r="CJ210" s="2">
        <v>1.0223356732610083</v>
      </c>
      <c r="CK210" s="2">
        <v>1.0221940393151554</v>
      </c>
      <c r="CL210" s="2">
        <f t="shared" si="168"/>
        <v>-0.00014163394585287037</v>
      </c>
      <c r="CM210">
        <f t="shared" si="158"/>
        <v>1</v>
      </c>
      <c r="CN210">
        <v>916.919983</v>
      </c>
      <c r="CO210">
        <v>960.460022</v>
      </c>
      <c r="CP210" s="8">
        <f t="shared" si="136"/>
        <v>1.0474851020887828</v>
      </c>
      <c r="CQ210" s="8">
        <f t="shared" si="137"/>
        <v>1.0583584292981867</v>
      </c>
      <c r="CR210" s="8">
        <f t="shared" si="138"/>
        <v>1.2214915486251323</v>
      </c>
      <c r="CS210" s="2">
        <f t="shared" si="155"/>
        <v>0.030827146227374615</v>
      </c>
      <c r="CT210" s="2">
        <f t="shared" si="156"/>
        <v>0.03408095781538778</v>
      </c>
      <c r="CU210" s="8">
        <f t="shared" si="146"/>
        <v>1.3714068589396715</v>
      </c>
      <c r="CV210" s="8">
        <f t="shared" si="147"/>
        <v>0.795</v>
      </c>
      <c r="CW210">
        <f t="shared" si="148"/>
        <v>4</v>
      </c>
      <c r="CX210">
        <f t="shared" si="149"/>
        <v>1</v>
      </c>
      <c r="CY210" s="2">
        <f t="shared" si="150"/>
        <v>0.8926615660653481</v>
      </c>
      <c r="CZ210">
        <f t="shared" si="151"/>
        <v>0.325</v>
      </c>
      <c r="DA210">
        <f t="shared" si="152"/>
        <v>2</v>
      </c>
      <c r="DB210" s="3" t="str">
        <f t="shared" si="153"/>
        <v>7_1997</v>
      </c>
      <c r="DC210">
        <f t="shared" si="154"/>
        <v>1</v>
      </c>
    </row>
    <row r="211" spans="5:107" ht="18">
      <c r="E211" t="str">
        <f t="shared" si="169"/>
        <v>12_1983</v>
      </c>
      <c r="F211" s="3">
        <v>30651</v>
      </c>
      <c r="G211">
        <v>168.809998</v>
      </c>
      <c r="H211" s="4">
        <v>0</v>
      </c>
      <c r="I211">
        <f t="shared" si="122"/>
        <v>0.9913671540484329</v>
      </c>
      <c r="J211">
        <f t="shared" si="123"/>
        <v>1.043545447626971</v>
      </c>
      <c r="X211" s="3">
        <v>35704</v>
      </c>
      <c r="Y211">
        <v>11715.393</v>
      </c>
      <c r="Z211" s="2">
        <f t="shared" si="173"/>
        <v>0.04487859435320707</v>
      </c>
      <c r="AA211" s="2">
        <f t="shared" si="174"/>
        <v>0.034797739156115615</v>
      </c>
      <c r="AB211">
        <v>1434.248</v>
      </c>
      <c r="AC211">
        <v>1208.974</v>
      </c>
      <c r="AD211">
        <v>-117.014</v>
      </c>
      <c r="AE211">
        <f t="shared" si="170"/>
        <v>-225.27400000000011</v>
      </c>
      <c r="AF211">
        <f t="shared" si="171"/>
        <v>2643.2219999999998</v>
      </c>
      <c r="AG211" t="s">
        <v>92</v>
      </c>
      <c r="AH211" t="str">
        <f t="shared" si="172"/>
        <v>10_1997</v>
      </c>
      <c r="AI211" s="2">
        <f t="shared" si="181"/>
        <v>-0.00186026495404934</v>
      </c>
      <c r="AJ211">
        <f t="shared" si="186"/>
        <v>0</v>
      </c>
      <c r="AK211">
        <f t="shared" si="187"/>
        <v>-1</v>
      </c>
      <c r="AL211" s="6">
        <f t="shared" si="182"/>
        <v>35704</v>
      </c>
      <c r="AM211">
        <f t="shared" si="183"/>
        <v>-1</v>
      </c>
      <c r="AN211" t="str">
        <f t="shared" si="175"/>
        <v>10_1997</v>
      </c>
      <c r="AO211">
        <v>1.122289358526086</v>
      </c>
      <c r="AP211">
        <v>5637.7</v>
      </c>
      <c r="AQ211">
        <v>77.726</v>
      </c>
      <c r="AR211">
        <v>161.5</v>
      </c>
      <c r="AS211" s="2">
        <f t="shared" si="157"/>
        <v>1.086998518338808</v>
      </c>
      <c r="AT211" s="2">
        <f t="shared" si="157"/>
        <v>1.0580275875011729</v>
      </c>
      <c r="AU211" s="2">
        <f t="shared" si="157"/>
        <v>1.0153359807712403</v>
      </c>
      <c r="AV211" s="2">
        <f t="shared" si="157"/>
        <v>1.0208596713021492</v>
      </c>
      <c r="AW211" s="2">
        <f t="shared" si="159"/>
        <v>-0.06247023447218303</v>
      </c>
      <c r="AX211" s="2">
        <f t="shared" si="159"/>
        <v>0.0014956657204838741</v>
      </c>
      <c r="AY211" s="2">
        <f t="shared" si="159"/>
        <v>-0.0031197334018016054</v>
      </c>
      <c r="AZ211" s="2">
        <f t="shared" si="159"/>
        <v>-0.0007963796532648448</v>
      </c>
      <c r="BB211" s="2" t="str">
        <f t="shared" si="124"/>
        <v>10_1997</v>
      </c>
      <c r="BC211" s="2">
        <f t="shared" si="160"/>
        <v>-0.00186026495404934</v>
      </c>
      <c r="BD211" s="2">
        <f t="shared" si="161"/>
        <v>-0.0031197334018016054</v>
      </c>
      <c r="BE211">
        <f t="shared" si="162"/>
        <v>0.0006664432316867419</v>
      </c>
      <c r="BF211" s="2">
        <f t="shared" si="163"/>
        <v>-0.003631900283507017</v>
      </c>
      <c r="BG211">
        <f t="shared" si="164"/>
        <v>4</v>
      </c>
      <c r="BH211">
        <f t="shared" si="130"/>
        <v>4</v>
      </c>
      <c r="BI211">
        <f t="shared" si="165"/>
        <v>960.460022</v>
      </c>
      <c r="BJ211" s="8">
        <f t="shared" si="184"/>
        <v>1.0103804122729014</v>
      </c>
      <c r="BK211" s="8">
        <f t="shared" si="185"/>
        <v>1.166118302006744</v>
      </c>
      <c r="BL211" s="8">
        <f t="shared" si="135"/>
        <v>1.1936155776820037</v>
      </c>
      <c r="BM211" t="str">
        <f>"9"&amp;RIGHT(BB210,5)</f>
        <v>9_1997</v>
      </c>
      <c r="BN211">
        <f t="shared" si="134"/>
        <v>4</v>
      </c>
      <c r="BP211">
        <f t="shared" si="139"/>
        <v>2</v>
      </c>
      <c r="BQ211" s="8">
        <f t="shared" si="143"/>
        <v>0.443</v>
      </c>
      <c r="BR211">
        <f t="shared" si="140"/>
        <v>4</v>
      </c>
      <c r="BS211" s="8">
        <f t="shared" si="144"/>
        <v>0.838</v>
      </c>
      <c r="BT211">
        <f t="shared" si="141"/>
        <v>3</v>
      </c>
      <c r="BU211" s="8">
        <f t="shared" si="145"/>
        <v>0.733</v>
      </c>
      <c r="BV211" s="8">
        <f t="shared" si="142"/>
        <v>1.281</v>
      </c>
      <c r="BY211">
        <f t="shared" si="176"/>
        <v>1997</v>
      </c>
      <c r="BZ211">
        <f t="shared" si="188"/>
        <v>1997</v>
      </c>
      <c r="CA211">
        <f t="shared" si="189"/>
        <v>10</v>
      </c>
      <c r="CB211">
        <f t="shared" si="190"/>
        <v>9</v>
      </c>
      <c r="CC211">
        <f t="shared" si="191"/>
        <v>12</v>
      </c>
      <c r="CD211" t="str">
        <f t="shared" si="177"/>
        <v>9_1997</v>
      </c>
      <c r="CE211" t="str">
        <f t="shared" si="177"/>
        <v>12_1997</v>
      </c>
      <c r="CG211" s="3" t="str">
        <f t="shared" si="178"/>
        <v>10_1997</v>
      </c>
      <c r="CH211">
        <f t="shared" si="179"/>
        <v>0.04487859435320707</v>
      </c>
      <c r="CI211" s="2">
        <f t="shared" si="180"/>
        <v>-0.00186026495404934</v>
      </c>
      <c r="CJ211" s="2">
        <v>1.0221940393151554</v>
      </c>
      <c r="CK211" s="2">
        <v>1.016970458830924</v>
      </c>
      <c r="CL211" s="2">
        <f t="shared" si="168"/>
        <v>-0.005223580484231327</v>
      </c>
      <c r="CM211">
        <f t="shared" si="158"/>
        <v>4</v>
      </c>
      <c r="CN211">
        <v>960.460022</v>
      </c>
      <c r="CO211">
        <v>970.429993</v>
      </c>
      <c r="CP211" s="8">
        <f t="shared" si="136"/>
        <v>1.0103804122729014</v>
      </c>
      <c r="CQ211" s="8">
        <f t="shared" si="137"/>
        <v>1.166118302006744</v>
      </c>
      <c r="CR211" s="8">
        <f t="shared" si="138"/>
        <v>1.1936155776820037</v>
      </c>
      <c r="CS211" s="2">
        <f t="shared" si="155"/>
        <v>0.0311861708174642</v>
      </c>
      <c r="CT211" s="2">
        <f t="shared" si="156"/>
        <v>0.034197547611448664</v>
      </c>
      <c r="CU211" s="8">
        <f t="shared" si="146"/>
        <v>1.3123337048350976</v>
      </c>
      <c r="CV211" s="8">
        <f t="shared" si="147"/>
        <v>0.729</v>
      </c>
      <c r="CW211">
        <f t="shared" si="148"/>
        <v>3</v>
      </c>
      <c r="CX211">
        <f t="shared" si="149"/>
        <v>1</v>
      </c>
      <c r="CY211" s="2">
        <f t="shared" si="150"/>
        <v>1.0543976128108836</v>
      </c>
      <c r="CZ211">
        <f t="shared" si="151"/>
        <v>0.558</v>
      </c>
      <c r="DA211">
        <f t="shared" si="152"/>
        <v>3</v>
      </c>
      <c r="DB211" s="3" t="str">
        <f t="shared" si="153"/>
        <v>10_1997</v>
      </c>
      <c r="DC211">
        <f t="shared" si="154"/>
        <v>1</v>
      </c>
    </row>
    <row r="212" spans="5:107" ht="18">
      <c r="E212" t="str">
        <f t="shared" si="169"/>
        <v>1_1984</v>
      </c>
      <c r="F212" s="3">
        <v>30682</v>
      </c>
      <c r="G212">
        <v>163.360001</v>
      </c>
      <c r="H212" s="4">
        <v>0</v>
      </c>
      <c r="I212">
        <f aca="true" t="shared" si="192" ref="I212:I275">$G212/MAX($G201:$G212)</f>
        <v>0.9593610638910094</v>
      </c>
      <c r="J212">
        <f aca="true" t="shared" si="193" ref="J212:J275">G212/AVERAGE(G201:G212)</f>
        <v>1.0000153125303282</v>
      </c>
      <c r="X212" s="3">
        <v>35796</v>
      </c>
      <c r="Y212">
        <v>11832.486</v>
      </c>
      <c r="Z212" s="2">
        <f t="shared" si="173"/>
        <v>0.048552862413130615</v>
      </c>
      <c r="AA212" s="2">
        <f t="shared" si="174"/>
        <v>0.04058257640232421</v>
      </c>
      <c r="AB212">
        <v>1488.026</v>
      </c>
      <c r="AC212">
        <v>1214.634</v>
      </c>
      <c r="AD212">
        <v>-135.215</v>
      </c>
      <c r="AE212">
        <f t="shared" si="170"/>
        <v>-273.39200000000005</v>
      </c>
      <c r="AF212">
        <f t="shared" si="171"/>
        <v>2702.66</v>
      </c>
      <c r="AG212" t="s">
        <v>92</v>
      </c>
      <c r="AH212" t="str">
        <f t="shared" si="172"/>
        <v>1_1998</v>
      </c>
      <c r="AI212" s="2">
        <f t="shared" si="181"/>
        <v>0.0036742680599235467</v>
      </c>
      <c r="AJ212">
        <f t="shared" si="186"/>
        <v>1</v>
      </c>
      <c r="AK212">
        <f t="shared" si="187"/>
        <v>0</v>
      </c>
      <c r="AL212" s="6">
        <f t="shared" si="182"/>
        <v>35796</v>
      </c>
      <c r="AM212">
        <f t="shared" si="183"/>
        <v>1</v>
      </c>
      <c r="AN212" t="str">
        <f t="shared" si="175"/>
        <v>1_1998</v>
      </c>
      <c r="AO212">
        <v>1.139224883316079</v>
      </c>
      <c r="AP212">
        <v>5689.9</v>
      </c>
      <c r="AQ212">
        <v>77.914</v>
      </c>
      <c r="AR212">
        <v>162</v>
      </c>
      <c r="AS212" s="2">
        <f t="shared" si="157"/>
        <v>1.1016750128604091</v>
      </c>
      <c r="AT212" s="2">
        <f t="shared" si="157"/>
        <v>1.0515237197612315</v>
      </c>
      <c r="AU212" s="2">
        <f t="shared" si="157"/>
        <v>1.0149942029363104</v>
      </c>
      <c r="AV212" s="2">
        <f t="shared" si="157"/>
        <v>1.016311166875784</v>
      </c>
      <c r="AW212" s="2">
        <f t="shared" si="159"/>
        <v>0.014676494521601136</v>
      </c>
      <c r="AX212" s="2">
        <f t="shared" si="159"/>
        <v>-0.0065038677399413825</v>
      </c>
      <c r="AY212" s="2">
        <f t="shared" si="159"/>
        <v>-0.00034177783492994607</v>
      </c>
      <c r="AZ212" s="2">
        <f t="shared" si="159"/>
        <v>-0.004548504426365119</v>
      </c>
      <c r="BB212" s="2" t="str">
        <f t="shared" si="124"/>
        <v>1_1998</v>
      </c>
      <c r="BC212" s="2">
        <f t="shared" si="160"/>
        <v>0.0036742680599235467</v>
      </c>
      <c r="BD212" s="2">
        <f t="shared" si="161"/>
        <v>-0.00034177783492994607</v>
      </c>
      <c r="BE212">
        <f t="shared" si="162"/>
        <v>0.005412218428385351</v>
      </c>
      <c r="BF212" s="2">
        <f t="shared" si="163"/>
        <v>-0.003542007025741478</v>
      </c>
      <c r="BG212">
        <f t="shared" si="164"/>
        <v>1</v>
      </c>
      <c r="BH212">
        <f t="shared" si="130"/>
        <v>1</v>
      </c>
      <c r="BI212">
        <f t="shared" si="165"/>
        <v>970.429993</v>
      </c>
      <c r="BJ212" s="8">
        <f t="shared" si="184"/>
        <v>1.1541378750440168</v>
      </c>
      <c r="BK212" s="8">
        <f t="shared" si="185"/>
        <v>1.1813526501339289</v>
      </c>
      <c r="BL212" s="8">
        <f t="shared" si="135"/>
        <v>1.0164463404007753</v>
      </c>
      <c r="BM212" t="str">
        <f>"12"&amp;RIGHT(BB211,5)</f>
        <v>12_1997</v>
      </c>
      <c r="BN212">
        <f t="shared" si="134"/>
        <v>1</v>
      </c>
      <c r="BP212">
        <f t="shared" si="139"/>
        <v>3</v>
      </c>
      <c r="BQ212" s="8">
        <f t="shared" si="143"/>
        <v>0.684</v>
      </c>
      <c r="BR212">
        <f t="shared" si="140"/>
        <v>3</v>
      </c>
      <c r="BS212" s="8">
        <f t="shared" si="144"/>
        <v>0.567</v>
      </c>
      <c r="BT212">
        <f t="shared" si="141"/>
        <v>3</v>
      </c>
      <c r="BU212" s="8">
        <f t="shared" si="145"/>
        <v>0.724</v>
      </c>
      <c r="BV212" s="8">
        <f t="shared" si="142"/>
        <v>1.251</v>
      </c>
      <c r="BY212">
        <f t="shared" si="176"/>
        <v>1997</v>
      </c>
      <c r="BZ212">
        <f t="shared" si="188"/>
        <v>1998</v>
      </c>
      <c r="CA212">
        <f t="shared" si="189"/>
        <v>1</v>
      </c>
      <c r="CB212">
        <f t="shared" si="190"/>
        <v>12</v>
      </c>
      <c r="CC212">
        <f t="shared" si="191"/>
        <v>3</v>
      </c>
      <c r="CD212" t="str">
        <f t="shared" si="177"/>
        <v>12_1997</v>
      </c>
      <c r="CE212" t="str">
        <f t="shared" si="177"/>
        <v>3_1998</v>
      </c>
      <c r="CG212" s="3" t="str">
        <f t="shared" si="178"/>
        <v>1_1998</v>
      </c>
      <c r="CH212">
        <f t="shared" si="179"/>
        <v>0.048552862413130615</v>
      </c>
      <c r="CI212" s="2">
        <f t="shared" si="180"/>
        <v>0.0036742680599235467</v>
      </c>
      <c r="CJ212" s="2">
        <v>1.016970458830924</v>
      </c>
      <c r="CK212" s="2">
        <v>1.013767209011264</v>
      </c>
      <c r="CL212" s="2">
        <f t="shared" si="168"/>
        <v>-0.0032032498196601367</v>
      </c>
      <c r="CM212">
        <f t="shared" si="158"/>
        <v>1</v>
      </c>
      <c r="CN212">
        <v>970.429993</v>
      </c>
      <c r="CO212">
        <v>1120.01001</v>
      </c>
      <c r="CP212" s="8">
        <f t="shared" si="136"/>
        <v>1.1541378750440168</v>
      </c>
      <c r="CQ212" s="8">
        <f t="shared" si="137"/>
        <v>1.1813526501339289</v>
      </c>
      <c r="CR212" s="8">
        <f t="shared" si="138"/>
        <v>1.0164463404007753</v>
      </c>
      <c r="CS212" s="2">
        <f t="shared" si="155"/>
        <v>0.03167234171615641</v>
      </c>
      <c r="CT212" s="2">
        <f t="shared" si="156"/>
        <v>0.03411626165207804</v>
      </c>
      <c r="CU212" s="8">
        <f t="shared" si="146"/>
        <v>1.4231589295532687</v>
      </c>
      <c r="CV212" s="8">
        <f t="shared" si="147"/>
        <v>0.825</v>
      </c>
      <c r="CW212">
        <f t="shared" si="148"/>
        <v>4</v>
      </c>
      <c r="CX212">
        <f t="shared" si="149"/>
        <v>1</v>
      </c>
      <c r="CY212" s="2">
        <f t="shared" si="150"/>
        <v>0.8923015628912042</v>
      </c>
      <c r="CZ212">
        <f t="shared" si="151"/>
        <v>0.32</v>
      </c>
      <c r="DA212">
        <f t="shared" si="152"/>
        <v>2</v>
      </c>
      <c r="DB212" s="3" t="str">
        <f t="shared" si="153"/>
        <v>1_1998</v>
      </c>
      <c r="DC212">
        <f t="shared" si="154"/>
        <v>1</v>
      </c>
    </row>
    <row r="213" spans="5:107" ht="18">
      <c r="E213" t="str">
        <f t="shared" si="169"/>
        <v>2_1984</v>
      </c>
      <c r="F213" s="3">
        <v>30713</v>
      </c>
      <c r="G213">
        <v>158.190002</v>
      </c>
      <c r="H213" s="4">
        <v>0</v>
      </c>
      <c r="I213">
        <f t="shared" si="192"/>
        <v>0.9289993124794416</v>
      </c>
      <c r="J213">
        <f t="shared" si="193"/>
        <v>0.9660458132488317</v>
      </c>
      <c r="X213" s="3">
        <v>35886</v>
      </c>
      <c r="Y213">
        <v>11942.032</v>
      </c>
      <c r="Z213" s="2">
        <f t="shared" si="173"/>
        <v>0.04095967473191764</v>
      </c>
      <c r="AA213" s="2">
        <f t="shared" si="174"/>
        <v>0.03754973829079189</v>
      </c>
      <c r="AB213">
        <v>1522.131</v>
      </c>
      <c r="AC213">
        <v>1201.227</v>
      </c>
      <c r="AD213">
        <v>-162.331</v>
      </c>
      <c r="AE213">
        <f t="shared" si="170"/>
        <v>-320.904</v>
      </c>
      <c r="AF213">
        <f t="shared" si="171"/>
        <v>2723.358</v>
      </c>
      <c r="AG213" t="s">
        <v>92</v>
      </c>
      <c r="AH213" t="str">
        <f t="shared" si="172"/>
        <v>4_1998</v>
      </c>
      <c r="AI213" s="2">
        <f t="shared" si="181"/>
        <v>-0.007593187681212976</v>
      </c>
      <c r="AJ213">
        <f t="shared" si="186"/>
        <v>0</v>
      </c>
      <c r="AK213">
        <f t="shared" si="187"/>
        <v>-1</v>
      </c>
      <c r="AL213" s="6">
        <f t="shared" si="182"/>
        <v>35886</v>
      </c>
      <c r="AM213">
        <f t="shared" si="183"/>
        <v>-1</v>
      </c>
      <c r="AN213" t="str">
        <f t="shared" si="175"/>
        <v>4_1998</v>
      </c>
      <c r="AO213">
        <v>1.1297246282297397</v>
      </c>
      <c r="AP213">
        <v>5788.1</v>
      </c>
      <c r="AQ213">
        <v>78.207</v>
      </c>
      <c r="AR213">
        <v>162.2</v>
      </c>
      <c r="AS213" s="2">
        <f t="shared" si="157"/>
        <v>0.9592659647632377</v>
      </c>
      <c r="AT213" s="2">
        <f t="shared" si="157"/>
        <v>1.0602275016943565</v>
      </c>
      <c r="AU213" s="2">
        <f t="shared" si="157"/>
        <v>1.0123228270014886</v>
      </c>
      <c r="AV213" s="2">
        <f t="shared" si="157"/>
        <v>1.014383989993746</v>
      </c>
      <c r="AW213" s="2">
        <f t="shared" si="159"/>
        <v>-0.14240904809717148</v>
      </c>
      <c r="AX213" s="2">
        <f t="shared" si="159"/>
        <v>0.008703781933125043</v>
      </c>
      <c r="AY213" s="2">
        <f t="shared" si="159"/>
        <v>-0.002671375934821807</v>
      </c>
      <c r="AZ213" s="2">
        <f t="shared" si="159"/>
        <v>-0.0019271768820381396</v>
      </c>
      <c r="BB213" s="2" t="str">
        <f t="shared" si="124"/>
        <v>4_1998</v>
      </c>
      <c r="BC213" s="2">
        <f t="shared" si="160"/>
        <v>-0.007593187681212976</v>
      </c>
      <c r="BD213" s="2">
        <f t="shared" si="161"/>
        <v>-0.002671375934821807</v>
      </c>
      <c r="BE213">
        <f t="shared" si="162"/>
        <v>-0.002120987936442109</v>
      </c>
      <c r="BF213" s="2">
        <f t="shared" si="163"/>
        <v>-0.007666346629701781</v>
      </c>
      <c r="BG213">
        <f t="shared" si="164"/>
        <v>4</v>
      </c>
      <c r="BH213">
        <f t="shared" si="130"/>
        <v>3</v>
      </c>
      <c r="BI213">
        <f t="shared" si="165"/>
        <v>1120.01001</v>
      </c>
      <c r="BJ213" s="8">
        <f t="shared" si="184"/>
        <v>1.0235801767521702</v>
      </c>
      <c r="BK213" s="8">
        <f t="shared" si="185"/>
        <v>0.8806974993018143</v>
      </c>
      <c r="BL213" s="8">
        <f t="shared" si="135"/>
        <v>1.0975169587993236</v>
      </c>
      <c r="BM213" t="str">
        <f>"3"&amp;RIGHT(BB212,5)</f>
        <v>3_1998</v>
      </c>
      <c r="BN213">
        <f t="shared" si="134"/>
        <v>3</v>
      </c>
      <c r="BP213">
        <f t="shared" si="139"/>
        <v>1</v>
      </c>
      <c r="BQ213" s="8">
        <f t="shared" si="143"/>
        <v>0.201</v>
      </c>
      <c r="BR213">
        <f t="shared" si="140"/>
        <v>4</v>
      </c>
      <c r="BS213" s="8">
        <f t="shared" si="144"/>
        <v>0.813</v>
      </c>
      <c r="BT213">
        <f t="shared" si="141"/>
        <v>3</v>
      </c>
      <c r="BU213" s="8">
        <f t="shared" si="145"/>
        <v>0.527</v>
      </c>
      <c r="BV213" s="8">
        <f t="shared" si="142"/>
        <v>1.014</v>
      </c>
      <c r="BY213">
        <f t="shared" si="176"/>
        <v>1998</v>
      </c>
      <c r="BZ213">
        <f t="shared" si="188"/>
        <v>1998</v>
      </c>
      <c r="CA213">
        <f t="shared" si="189"/>
        <v>4</v>
      </c>
      <c r="CB213">
        <f t="shared" si="190"/>
        <v>3</v>
      </c>
      <c r="CC213">
        <f t="shared" si="191"/>
        <v>6</v>
      </c>
      <c r="CD213" t="str">
        <f t="shared" si="177"/>
        <v>3_1998</v>
      </c>
      <c r="CE213" t="str">
        <f t="shared" si="177"/>
        <v>6_1998</v>
      </c>
      <c r="CG213" s="3" t="str">
        <f t="shared" si="178"/>
        <v>4_1998</v>
      </c>
      <c r="CH213">
        <f t="shared" si="179"/>
        <v>0.04095967473191764</v>
      </c>
      <c r="CI213" s="2">
        <f t="shared" si="180"/>
        <v>-0.007593187681212976</v>
      </c>
      <c r="CJ213" s="2">
        <v>1.013767209011264</v>
      </c>
      <c r="CK213" s="2">
        <v>1.0162297128589264</v>
      </c>
      <c r="CL213" s="2">
        <f t="shared" si="168"/>
        <v>0.002462503847662445</v>
      </c>
      <c r="CM213">
        <f t="shared" si="158"/>
        <v>3</v>
      </c>
      <c r="CN213">
        <v>1120.01001</v>
      </c>
      <c r="CO213">
        <v>1146.420044</v>
      </c>
      <c r="CP213" s="8">
        <f t="shared" si="136"/>
        <v>1.0235801767521702</v>
      </c>
      <c r="CQ213" s="8">
        <f t="shared" si="137"/>
        <v>0.8806974993018143</v>
      </c>
      <c r="CR213" s="8">
        <f t="shared" si="138"/>
        <v>1.0975169587993236</v>
      </c>
      <c r="CS213" s="2">
        <f t="shared" si="155"/>
        <v>0.03183987410611689</v>
      </c>
      <c r="CT213" s="2">
        <f t="shared" si="156"/>
        <v>0.03417590902435341</v>
      </c>
      <c r="CU213" s="8">
        <f t="shared" si="146"/>
        <v>1.1984955455824213</v>
      </c>
      <c r="CV213" s="8">
        <f t="shared" si="147"/>
        <v>0.629</v>
      </c>
      <c r="CW213">
        <f t="shared" si="148"/>
        <v>3</v>
      </c>
      <c r="CX213">
        <f t="shared" si="149"/>
        <v>1</v>
      </c>
      <c r="CY213" s="2">
        <f t="shared" si="150"/>
        <v>1.2221795381010099</v>
      </c>
      <c r="CZ213">
        <f t="shared" si="151"/>
        <v>0.766</v>
      </c>
      <c r="DA213">
        <f t="shared" si="152"/>
        <v>4</v>
      </c>
      <c r="DB213" s="3" t="str">
        <f t="shared" si="153"/>
        <v>4_1998</v>
      </c>
      <c r="DC213">
        <f t="shared" si="154"/>
        <v>1</v>
      </c>
    </row>
    <row r="214" spans="5:107" ht="18">
      <c r="E214" t="str">
        <f t="shared" si="169"/>
        <v>3_1984</v>
      </c>
      <c r="F214" s="3">
        <v>30742</v>
      </c>
      <c r="G214">
        <v>155.039993</v>
      </c>
      <c r="H214" s="4">
        <v>0</v>
      </c>
      <c r="I214">
        <f t="shared" si="192"/>
        <v>0.9105003165991328</v>
      </c>
      <c r="J214">
        <f t="shared" si="193"/>
        <v>0.9458079632223924</v>
      </c>
      <c r="X214" s="3">
        <v>35977</v>
      </c>
      <c r="Y214">
        <v>12091.614</v>
      </c>
      <c r="Z214" s="2">
        <f t="shared" si="173"/>
        <v>0.04097735156301385</v>
      </c>
      <c r="AA214" s="2">
        <f t="shared" si="174"/>
        <v>0.05105193650190376</v>
      </c>
      <c r="AB214">
        <v>1542.697</v>
      </c>
      <c r="AC214">
        <v>1195.642</v>
      </c>
      <c r="AD214">
        <v>-174.634</v>
      </c>
      <c r="AE214">
        <f t="shared" si="170"/>
        <v>-347.05499999999984</v>
      </c>
      <c r="AF214">
        <f t="shared" si="171"/>
        <v>2738.339</v>
      </c>
      <c r="AG214" t="s">
        <v>92</v>
      </c>
      <c r="AH214" t="str">
        <f t="shared" si="172"/>
        <v>7_1998</v>
      </c>
      <c r="AI214" s="2">
        <f t="shared" si="181"/>
        <v>1.7676831096213874E-05</v>
      </c>
      <c r="AJ214">
        <f t="shared" si="186"/>
        <v>1</v>
      </c>
      <c r="AK214">
        <f t="shared" si="187"/>
        <v>0</v>
      </c>
      <c r="AL214" s="6">
        <f t="shared" si="182"/>
        <v>35977</v>
      </c>
      <c r="AM214">
        <f t="shared" si="183"/>
        <v>1</v>
      </c>
      <c r="AN214" t="str">
        <f t="shared" si="175"/>
        <v>7_1998</v>
      </c>
      <c r="AO214">
        <v>1.1574171804846107</v>
      </c>
      <c r="AP214">
        <v>5890</v>
      </c>
      <c r="AQ214">
        <v>78.405</v>
      </c>
      <c r="AR214">
        <v>163.2</v>
      </c>
      <c r="AS214" s="2">
        <f t="shared" si="157"/>
        <v>1.0013035189078339</v>
      </c>
      <c r="AT214" s="2">
        <f t="shared" si="157"/>
        <v>1.0614907727797</v>
      </c>
      <c r="AU214" s="2">
        <f t="shared" si="157"/>
        <v>1.0119646867497871</v>
      </c>
      <c r="AV214" s="2">
        <f t="shared" si="157"/>
        <v>1.0174563591022443</v>
      </c>
      <c r="AW214" s="2">
        <f t="shared" si="159"/>
        <v>0.0420375541445962</v>
      </c>
      <c r="AX214" s="2">
        <f t="shared" si="159"/>
        <v>0.0012632710853435203</v>
      </c>
      <c r="AY214" s="2">
        <f t="shared" si="159"/>
        <v>-0.00035814025170144426</v>
      </c>
      <c r="AZ214" s="2">
        <f t="shared" si="159"/>
        <v>0.003072369108498396</v>
      </c>
      <c r="BB214" s="2" t="str">
        <f t="shared" si="124"/>
        <v>7_1998</v>
      </c>
      <c r="BC214" s="2">
        <f t="shared" si="160"/>
        <v>1.7676831096213874E-05</v>
      </c>
      <c r="BD214" s="2">
        <f t="shared" si="161"/>
        <v>-0.00035814025170144426</v>
      </c>
      <c r="BE214">
        <f t="shared" si="162"/>
        <v>-0.0057615077442425555</v>
      </c>
      <c r="BF214" s="2">
        <f t="shared" si="163"/>
        <v>-0.006491027423254803</v>
      </c>
      <c r="BG214">
        <f t="shared" si="164"/>
        <v>1</v>
      </c>
      <c r="BH214">
        <f t="shared" si="130"/>
        <v>1</v>
      </c>
      <c r="BI214">
        <f t="shared" si="165"/>
        <v>1146.420044</v>
      </c>
      <c r="BJ214" s="8">
        <f t="shared" si="184"/>
        <v>0.8604089052371803</v>
      </c>
      <c r="BK214" s="8">
        <f t="shared" si="185"/>
        <v>1.072233503272558</v>
      </c>
      <c r="BL214" s="8">
        <f t="shared" si="135"/>
        <v>1.128486873350585</v>
      </c>
      <c r="BM214" t="str">
        <f>"6"&amp;RIGHT(BB213,5)</f>
        <v>6_1998</v>
      </c>
      <c r="BN214">
        <f t="shared" si="134"/>
        <v>1</v>
      </c>
      <c r="BP214">
        <f t="shared" si="139"/>
        <v>3</v>
      </c>
      <c r="BQ214" s="8">
        <f t="shared" si="143"/>
        <v>0.541</v>
      </c>
      <c r="BR214">
        <f t="shared" si="140"/>
        <v>3</v>
      </c>
      <c r="BS214" s="8">
        <f t="shared" si="144"/>
        <v>0.577</v>
      </c>
      <c r="BT214">
        <f t="shared" si="141"/>
        <v>3</v>
      </c>
      <c r="BU214" s="8">
        <f t="shared" si="145"/>
        <v>0.63</v>
      </c>
      <c r="BV214" s="8">
        <f t="shared" si="142"/>
        <v>1.1179999999999999</v>
      </c>
      <c r="BY214">
        <f t="shared" si="176"/>
        <v>1998</v>
      </c>
      <c r="BZ214">
        <f t="shared" si="188"/>
        <v>1998</v>
      </c>
      <c r="CA214">
        <f t="shared" si="189"/>
        <v>7</v>
      </c>
      <c r="CB214">
        <f t="shared" si="190"/>
        <v>6</v>
      </c>
      <c r="CC214">
        <f t="shared" si="191"/>
        <v>9</v>
      </c>
      <c r="CD214" t="str">
        <f t="shared" si="177"/>
        <v>6_1998</v>
      </c>
      <c r="CE214" t="str">
        <f t="shared" si="177"/>
        <v>9_1998</v>
      </c>
      <c r="CG214" s="3" t="str">
        <f t="shared" si="178"/>
        <v>7_1998</v>
      </c>
      <c r="CH214">
        <f t="shared" si="179"/>
        <v>0.04097735156301385</v>
      </c>
      <c r="CI214" s="2">
        <f t="shared" si="180"/>
        <v>1.7676831096213874E-05</v>
      </c>
      <c r="CJ214" s="2">
        <v>1.0162297128589264</v>
      </c>
      <c r="CK214" s="2">
        <v>1.0142679900744418</v>
      </c>
      <c r="CL214" s="2">
        <f t="shared" si="168"/>
        <v>-0.0019617227844845875</v>
      </c>
      <c r="CM214">
        <f t="shared" si="158"/>
        <v>1</v>
      </c>
      <c r="CN214">
        <v>1146.420044</v>
      </c>
      <c r="CO214">
        <v>986.390015</v>
      </c>
      <c r="CP214" s="8">
        <f t="shared" si="136"/>
        <v>0.8604089052371803</v>
      </c>
      <c r="CQ214" s="8">
        <f t="shared" si="137"/>
        <v>1.072233503272558</v>
      </c>
      <c r="CR214" s="8">
        <f t="shared" si="138"/>
        <v>1.128486873350585</v>
      </c>
      <c r="CS214" s="2">
        <f t="shared" si="155"/>
        <v>0.032028614531306496</v>
      </c>
      <c r="CT214" s="2">
        <f t="shared" si="156"/>
        <v>0.033702685190184045</v>
      </c>
      <c r="CU214" s="8">
        <f t="shared" si="146"/>
        <v>1.2158482723788597</v>
      </c>
      <c r="CV214" s="8">
        <f t="shared" si="147"/>
        <v>0.645</v>
      </c>
      <c r="CW214">
        <f t="shared" si="148"/>
        <v>3</v>
      </c>
      <c r="CX214">
        <f t="shared" si="149"/>
        <v>1</v>
      </c>
      <c r="CY214" s="2">
        <f t="shared" si="150"/>
        <v>0.9994755067438554</v>
      </c>
      <c r="CZ214">
        <f t="shared" si="151"/>
        <v>0.466</v>
      </c>
      <c r="DA214">
        <f t="shared" si="152"/>
        <v>2</v>
      </c>
      <c r="DB214" s="3" t="str">
        <f t="shared" si="153"/>
        <v>7_1998</v>
      </c>
      <c r="DC214">
        <f t="shared" si="154"/>
        <v>1</v>
      </c>
    </row>
    <row r="215" spans="5:107" ht="18">
      <c r="E215" t="str">
        <f t="shared" si="169"/>
        <v>4_1984</v>
      </c>
      <c r="F215" s="3">
        <v>30773</v>
      </c>
      <c r="G215">
        <v>161.199997</v>
      </c>
      <c r="H215" s="4">
        <v>0</v>
      </c>
      <c r="I215">
        <f t="shared" si="192"/>
        <v>0.9466760508966175</v>
      </c>
      <c r="J215">
        <f t="shared" si="193"/>
        <v>0.984928706096706</v>
      </c>
      <c r="X215" s="3">
        <v>36069</v>
      </c>
      <c r="Y215">
        <v>12287</v>
      </c>
      <c r="Z215" s="2">
        <f t="shared" si="173"/>
        <v>0.04879110756250338</v>
      </c>
      <c r="AA215" s="2">
        <f t="shared" si="174"/>
        <v>0.06621879538646525</v>
      </c>
      <c r="AB215">
        <v>1592.678</v>
      </c>
      <c r="AC215">
        <v>1239.885</v>
      </c>
      <c r="AD215">
        <v>-178.663</v>
      </c>
      <c r="AE215">
        <f t="shared" si="170"/>
        <v>-352.7930000000001</v>
      </c>
      <c r="AF215">
        <f t="shared" si="171"/>
        <v>2832.563</v>
      </c>
      <c r="AG215" t="s">
        <v>92</v>
      </c>
      <c r="AH215" t="str">
        <f t="shared" si="172"/>
        <v>10_1998</v>
      </c>
      <c r="AI215" s="2">
        <f t="shared" si="181"/>
        <v>0.007813755999489524</v>
      </c>
      <c r="AJ215">
        <f t="shared" si="186"/>
        <v>2</v>
      </c>
      <c r="AK215">
        <f t="shared" si="187"/>
        <v>0</v>
      </c>
      <c r="AL215" s="6">
        <f t="shared" si="182"/>
        <v>36069</v>
      </c>
      <c r="AM215">
        <f t="shared" si="183"/>
        <v>2</v>
      </c>
      <c r="AN215" t="str">
        <f t="shared" si="175"/>
        <v>10_1998</v>
      </c>
      <c r="AO215">
        <v>1.0855712588978963</v>
      </c>
      <c r="AP215">
        <v>5998.8</v>
      </c>
      <c r="AQ215">
        <v>78.698</v>
      </c>
      <c r="AR215">
        <v>163.9</v>
      </c>
      <c r="AS215" s="2">
        <f t="shared" si="157"/>
        <v>0.9672828586057236</v>
      </c>
      <c r="AT215" s="2">
        <f t="shared" si="157"/>
        <v>1.0640509427603455</v>
      </c>
      <c r="AU215" s="2">
        <f t="shared" si="157"/>
        <v>1.0125054679257905</v>
      </c>
      <c r="AV215" s="2">
        <f t="shared" si="157"/>
        <v>1.014860681114551</v>
      </c>
      <c r="AW215" s="2">
        <f t="shared" si="159"/>
        <v>-0.03402066030211026</v>
      </c>
      <c r="AX215" s="2">
        <f t="shared" si="159"/>
        <v>0.0025601699806454548</v>
      </c>
      <c r="AY215" s="2">
        <f t="shared" si="159"/>
        <v>0.0005407811760034242</v>
      </c>
      <c r="AZ215" s="2">
        <f t="shared" si="159"/>
        <v>-0.0025956779876932234</v>
      </c>
      <c r="BB215" s="2" t="str">
        <f t="shared" si="124"/>
        <v>10_1998</v>
      </c>
      <c r="BC215" s="2">
        <f t="shared" si="160"/>
        <v>0.007813755999489524</v>
      </c>
      <c r="BD215" s="2">
        <f t="shared" si="161"/>
        <v>0.0005407811760034242</v>
      </c>
      <c r="BE215">
        <f t="shared" si="162"/>
        <v>0.003912513209296309</v>
      </c>
      <c r="BF215" s="2">
        <f t="shared" si="163"/>
        <v>-0.002830512845449773</v>
      </c>
      <c r="BG215">
        <f t="shared" si="164"/>
        <v>2</v>
      </c>
      <c r="BH215">
        <f t="shared" si="130"/>
        <v>2</v>
      </c>
      <c r="BI215">
        <f t="shared" si="165"/>
        <v>986.390015</v>
      </c>
      <c r="BJ215" s="8">
        <f t="shared" si="184"/>
        <v>1.2461906155852562</v>
      </c>
      <c r="BK215" s="8">
        <f t="shared" si="185"/>
        <v>1.3115704248080817</v>
      </c>
      <c r="BL215" s="8">
        <f t="shared" si="135"/>
        <v>1.4000141323409485</v>
      </c>
      <c r="BM215" t="str">
        <f>"9"&amp;RIGHT(BB214,5)</f>
        <v>9_1998</v>
      </c>
      <c r="BN215">
        <f t="shared" si="134"/>
        <v>2</v>
      </c>
      <c r="BP215">
        <f t="shared" si="139"/>
        <v>4</v>
      </c>
      <c r="BQ215" s="8">
        <f t="shared" si="143"/>
        <v>0.798</v>
      </c>
      <c r="BR215">
        <f t="shared" si="140"/>
        <v>2</v>
      </c>
      <c r="BS215" s="8">
        <f t="shared" si="144"/>
        <v>0.41900000000000004</v>
      </c>
      <c r="BT215">
        <f t="shared" si="141"/>
        <v>3</v>
      </c>
      <c r="BU215" s="8">
        <f t="shared" si="145"/>
        <v>0.719</v>
      </c>
      <c r="BV215" s="8">
        <f t="shared" si="142"/>
        <v>1.217</v>
      </c>
      <c r="BY215">
        <f t="shared" si="176"/>
        <v>1998</v>
      </c>
      <c r="BZ215">
        <f t="shared" si="188"/>
        <v>1998</v>
      </c>
      <c r="CA215">
        <f t="shared" si="189"/>
        <v>10</v>
      </c>
      <c r="CB215">
        <f t="shared" si="190"/>
        <v>9</v>
      </c>
      <c r="CC215">
        <f t="shared" si="191"/>
        <v>12</v>
      </c>
      <c r="CD215" t="str">
        <f t="shared" si="177"/>
        <v>9_1998</v>
      </c>
      <c r="CE215" t="str">
        <f t="shared" si="177"/>
        <v>12_1998</v>
      </c>
      <c r="CG215" s="3" t="str">
        <f t="shared" si="178"/>
        <v>10_1998</v>
      </c>
      <c r="CH215">
        <f t="shared" si="179"/>
        <v>0.04879110756250338</v>
      </c>
      <c r="CI215" s="2">
        <f t="shared" si="180"/>
        <v>0.007813755999489524</v>
      </c>
      <c r="CJ215" s="2">
        <v>1.0142679900744418</v>
      </c>
      <c r="CK215" s="2">
        <v>1.0160692212608158</v>
      </c>
      <c r="CL215" s="2">
        <f t="shared" si="168"/>
        <v>0.001801231186373986</v>
      </c>
      <c r="CM215">
        <f t="shared" si="158"/>
        <v>2</v>
      </c>
      <c r="CN215">
        <v>986.390015</v>
      </c>
      <c r="CO215">
        <v>1229.22998</v>
      </c>
      <c r="CP215" s="8">
        <f t="shared" si="136"/>
        <v>1.2461906155852562</v>
      </c>
      <c r="CQ215" s="8">
        <f t="shared" si="137"/>
        <v>1.3115704248080817</v>
      </c>
      <c r="CR215" s="8">
        <f t="shared" si="138"/>
        <v>1.4000141323409485</v>
      </c>
      <c r="CS215" s="2">
        <f t="shared" si="155"/>
        <v>0.03211948111740591</v>
      </c>
      <c r="CT215" s="2">
        <f t="shared" si="156"/>
        <v>0.03482762164561093</v>
      </c>
      <c r="CU215" s="8">
        <f t="shared" si="146"/>
        <v>1.4009313658847606</v>
      </c>
      <c r="CV215" s="8">
        <f t="shared" si="147"/>
        <v>0.812</v>
      </c>
      <c r="CW215">
        <f t="shared" si="148"/>
        <v>4</v>
      </c>
      <c r="CX215">
        <f t="shared" si="149"/>
        <v>1</v>
      </c>
      <c r="CY215" s="2">
        <f t="shared" si="150"/>
        <v>0.775644858009584</v>
      </c>
      <c r="CZ215">
        <f t="shared" si="151"/>
        <v>0.229</v>
      </c>
      <c r="DA215">
        <f t="shared" si="152"/>
        <v>1</v>
      </c>
      <c r="DB215" s="3" t="str">
        <f t="shared" si="153"/>
        <v>10_1998</v>
      </c>
      <c r="DC215">
        <f t="shared" si="154"/>
        <v>1</v>
      </c>
    </row>
    <row r="216" spans="5:107" ht="18">
      <c r="E216" t="str">
        <f t="shared" si="169"/>
        <v>5_1984</v>
      </c>
      <c r="F216" s="3">
        <v>30803</v>
      </c>
      <c r="G216">
        <v>150.550003</v>
      </c>
      <c r="H216" s="4">
        <v>0</v>
      </c>
      <c r="I216">
        <f t="shared" si="192"/>
        <v>0.8841320406632138</v>
      </c>
      <c r="J216">
        <f t="shared" si="193"/>
        <v>0.9261908280192592</v>
      </c>
      <c r="X216" s="3">
        <v>36161</v>
      </c>
      <c r="Y216">
        <v>12403.293</v>
      </c>
      <c r="Z216" s="2">
        <f t="shared" si="173"/>
        <v>0.04824066557103879</v>
      </c>
      <c r="AA216" s="2">
        <f t="shared" si="174"/>
        <v>0.03839976010366586</v>
      </c>
      <c r="AB216">
        <v>1633.882</v>
      </c>
      <c r="AC216">
        <v>1238.297</v>
      </c>
      <c r="AD216">
        <v>-207.731</v>
      </c>
      <c r="AE216">
        <f t="shared" si="170"/>
        <v>-395.58500000000004</v>
      </c>
      <c r="AF216">
        <f t="shared" si="171"/>
        <v>2872.179</v>
      </c>
      <c r="AG216" t="s">
        <v>92</v>
      </c>
      <c r="AH216" t="str">
        <f t="shared" si="172"/>
        <v>1_1999</v>
      </c>
      <c r="AI216" s="2">
        <f t="shared" si="181"/>
        <v>-0.0005504419914645897</v>
      </c>
      <c r="AJ216">
        <f t="shared" si="186"/>
        <v>0</v>
      </c>
      <c r="AK216">
        <f t="shared" si="187"/>
        <v>-1</v>
      </c>
      <c r="AL216" s="6">
        <f t="shared" si="182"/>
        <v>36161</v>
      </c>
      <c r="AM216">
        <f t="shared" si="183"/>
        <v>-1</v>
      </c>
      <c r="AN216" t="str">
        <f t="shared" si="175"/>
        <v>1_1999</v>
      </c>
      <c r="AO216">
        <v>1.0513144596110489</v>
      </c>
      <c r="AP216">
        <v>6072.9</v>
      </c>
      <c r="AQ216">
        <v>78.998</v>
      </c>
      <c r="AR216">
        <v>164.7</v>
      </c>
      <c r="AS216" s="2">
        <f t="shared" si="157"/>
        <v>0.9228331254061634</v>
      </c>
      <c r="AT216" s="2">
        <f t="shared" si="157"/>
        <v>1.067312255048419</v>
      </c>
      <c r="AU216" s="2">
        <f t="shared" si="157"/>
        <v>1.0139127756244064</v>
      </c>
      <c r="AV216" s="2">
        <f t="shared" si="157"/>
        <v>1.0166666666666666</v>
      </c>
      <c r="AW216" s="2">
        <f t="shared" si="159"/>
        <v>-0.04444973319956025</v>
      </c>
      <c r="AX216" s="2">
        <f t="shared" si="159"/>
        <v>0.003261312288073581</v>
      </c>
      <c r="AY216" s="2">
        <f t="shared" si="159"/>
        <v>0.0014073076986158561</v>
      </c>
      <c r="AZ216" s="2">
        <f t="shared" si="159"/>
        <v>0.00180598555211553</v>
      </c>
      <c r="BB216" s="2" t="str">
        <f t="shared" si="124"/>
        <v>1_1999</v>
      </c>
      <c r="BC216" s="2">
        <f t="shared" si="160"/>
        <v>-0.0005504419914645897</v>
      </c>
      <c r="BD216" s="2">
        <f t="shared" si="161"/>
        <v>0.0014073076986158561</v>
      </c>
      <c r="BE216">
        <f t="shared" si="162"/>
        <v>-0.0003121968420918275</v>
      </c>
      <c r="BF216" s="2">
        <f t="shared" si="163"/>
        <v>-0.0010814273119039708</v>
      </c>
      <c r="BG216">
        <f t="shared" si="164"/>
        <v>3</v>
      </c>
      <c r="BH216">
        <f t="shared" si="130"/>
        <v>3</v>
      </c>
      <c r="BI216">
        <f t="shared" si="165"/>
        <v>1229.22998</v>
      </c>
      <c r="BJ216" s="8">
        <f t="shared" si="184"/>
        <v>1.0524637309936093</v>
      </c>
      <c r="BK216" s="8">
        <f t="shared" si="185"/>
        <v>1.1234349824432366</v>
      </c>
      <c r="BL216" s="8">
        <f t="shared" si="135"/>
        <v>1.043506896081399</v>
      </c>
      <c r="BM216" t="str">
        <f>"12"&amp;RIGHT(BB215,5)</f>
        <v>12_1998</v>
      </c>
      <c r="BN216">
        <f t="shared" si="134"/>
        <v>3</v>
      </c>
      <c r="BP216">
        <f t="shared" si="139"/>
        <v>3</v>
      </c>
      <c r="BQ216" s="8">
        <f t="shared" si="143"/>
        <v>0.522</v>
      </c>
      <c r="BR216">
        <f t="shared" si="140"/>
        <v>2</v>
      </c>
      <c r="BS216" s="8">
        <f t="shared" si="144"/>
        <v>0.276</v>
      </c>
      <c r="BT216">
        <f t="shared" si="141"/>
        <v>2</v>
      </c>
      <c r="BU216" s="8">
        <f t="shared" si="145"/>
        <v>0.349</v>
      </c>
      <c r="BV216" s="8">
        <f t="shared" si="142"/>
        <v>0.798</v>
      </c>
      <c r="BY216">
        <f t="shared" si="176"/>
        <v>1998</v>
      </c>
      <c r="BZ216">
        <f t="shared" si="188"/>
        <v>1999</v>
      </c>
      <c r="CA216">
        <f t="shared" si="189"/>
        <v>1</v>
      </c>
      <c r="CB216">
        <f t="shared" si="190"/>
        <v>12</v>
      </c>
      <c r="CC216">
        <f t="shared" si="191"/>
        <v>3</v>
      </c>
      <c r="CD216" t="str">
        <f t="shared" si="177"/>
        <v>12_1998</v>
      </c>
      <c r="CE216" t="str">
        <f t="shared" si="177"/>
        <v>3_1999</v>
      </c>
      <c r="CG216" s="3" t="str">
        <f t="shared" si="178"/>
        <v>1_1999</v>
      </c>
      <c r="CH216">
        <f t="shared" si="179"/>
        <v>0.04824066557103879</v>
      </c>
      <c r="CI216" s="2">
        <f t="shared" si="180"/>
        <v>-0.0005504419914645897</v>
      </c>
      <c r="CJ216" s="2">
        <v>1.0160692212608158</v>
      </c>
      <c r="CK216" s="2">
        <v>1.017283950617284</v>
      </c>
      <c r="CL216" s="2">
        <f t="shared" si="168"/>
        <v>0.0012147293564681583</v>
      </c>
      <c r="CM216">
        <f t="shared" si="158"/>
        <v>3</v>
      </c>
      <c r="CN216">
        <v>1229.22998</v>
      </c>
      <c r="CO216">
        <v>1293.719971</v>
      </c>
      <c r="CP216" s="8">
        <f t="shared" si="136"/>
        <v>1.0524637309936093</v>
      </c>
      <c r="CQ216" s="8">
        <f t="shared" si="137"/>
        <v>1.1234349824432366</v>
      </c>
      <c r="CR216" s="8">
        <f t="shared" si="138"/>
        <v>1.043506896081399</v>
      </c>
      <c r="CS216" s="2">
        <f t="shared" si="155"/>
        <v>0.032251704972169885</v>
      </c>
      <c r="CT216" s="2">
        <f t="shared" si="156"/>
        <v>0.034451747376806674</v>
      </c>
      <c r="CU216" s="8">
        <f t="shared" si="146"/>
        <v>1.400238572616348</v>
      </c>
      <c r="CV216" s="8">
        <f t="shared" si="147"/>
        <v>0.808</v>
      </c>
      <c r="CW216">
        <f t="shared" si="148"/>
        <v>4</v>
      </c>
      <c r="CX216">
        <f t="shared" si="149"/>
        <v>1</v>
      </c>
      <c r="CY216" s="2">
        <f t="shared" si="150"/>
        <v>1.015977186452817</v>
      </c>
      <c r="CZ216">
        <f t="shared" si="151"/>
        <v>0.495</v>
      </c>
      <c r="DA216">
        <f t="shared" si="152"/>
        <v>2</v>
      </c>
      <c r="DB216" s="3" t="str">
        <f t="shared" si="153"/>
        <v>1_1999</v>
      </c>
      <c r="DC216">
        <f t="shared" si="154"/>
        <v>1</v>
      </c>
    </row>
    <row r="217" spans="5:107" ht="18">
      <c r="E217" t="str">
        <f t="shared" si="169"/>
        <v>6_1984</v>
      </c>
      <c r="F217" s="3">
        <v>30834</v>
      </c>
      <c r="G217">
        <v>152.759995</v>
      </c>
      <c r="H217" s="4">
        <v>0</v>
      </c>
      <c r="I217">
        <f t="shared" si="192"/>
        <v>0.8971106172017302</v>
      </c>
      <c r="J217">
        <f t="shared" si="193"/>
        <v>0.9470111181873819</v>
      </c>
      <c r="X217" s="3">
        <v>36251</v>
      </c>
      <c r="Y217">
        <v>12498.694</v>
      </c>
      <c r="Z217" s="2">
        <f t="shared" si="173"/>
        <v>0.04661367512664505</v>
      </c>
      <c r="AA217" s="2">
        <f t="shared" si="174"/>
        <v>0.03112313234166053</v>
      </c>
      <c r="AB217">
        <v>1680.016</v>
      </c>
      <c r="AC217">
        <v>1250.066</v>
      </c>
      <c r="AD217">
        <v>-244.668</v>
      </c>
      <c r="AE217">
        <f t="shared" si="170"/>
        <v>-429.95000000000005</v>
      </c>
      <c r="AF217">
        <f t="shared" si="171"/>
        <v>2930.0820000000003</v>
      </c>
      <c r="AG217" t="s">
        <v>92</v>
      </c>
      <c r="AH217" t="str">
        <f t="shared" si="172"/>
        <v>4_1999</v>
      </c>
      <c r="AI217" s="2">
        <f t="shared" si="181"/>
        <v>-0.0016269904443937389</v>
      </c>
      <c r="AJ217">
        <f t="shared" si="186"/>
        <v>0</v>
      </c>
      <c r="AK217">
        <f t="shared" si="187"/>
        <v>-2</v>
      </c>
      <c r="AL217" s="6">
        <f t="shared" si="182"/>
        <v>36251</v>
      </c>
      <c r="AM217">
        <f t="shared" si="183"/>
        <v>-2</v>
      </c>
      <c r="AN217" t="str">
        <f t="shared" si="175"/>
        <v>4_1999</v>
      </c>
      <c r="AO217">
        <v>1.0375735770523096</v>
      </c>
      <c r="AP217">
        <v>6196.2</v>
      </c>
      <c r="AQ217">
        <v>79.21</v>
      </c>
      <c r="AR217">
        <v>165.9</v>
      </c>
      <c r="AS217" s="2">
        <f t="shared" si="157"/>
        <v>0.9184305193719381</v>
      </c>
      <c r="AT217" s="2">
        <f t="shared" si="157"/>
        <v>1.0705067293239576</v>
      </c>
      <c r="AU217" s="2">
        <f t="shared" si="157"/>
        <v>1.0128249389440842</v>
      </c>
      <c r="AV217" s="2">
        <f t="shared" si="157"/>
        <v>1.0228113440197288</v>
      </c>
      <c r="AW217" s="2">
        <f t="shared" si="159"/>
        <v>-0.004402606034225265</v>
      </c>
      <c r="AX217" s="2">
        <f t="shared" si="159"/>
        <v>0.003194474275538539</v>
      </c>
      <c r="AY217" s="2">
        <f t="shared" si="159"/>
        <v>-0.0010878366803221962</v>
      </c>
      <c r="AZ217" s="2">
        <f t="shared" si="159"/>
        <v>0.006144677353062233</v>
      </c>
      <c r="BB217" s="2" t="str">
        <f aca="true" t="shared" si="194" ref="BB217:BB280">AN217</f>
        <v>4_1999</v>
      </c>
      <c r="BC217" s="2">
        <f t="shared" si="160"/>
        <v>-0.0016269904443937389</v>
      </c>
      <c r="BD217" s="2">
        <f t="shared" si="161"/>
        <v>-0.0010878366803221962</v>
      </c>
      <c r="BE217">
        <f t="shared" si="162"/>
        <v>0.00565400039472741</v>
      </c>
      <c r="BF217" s="2">
        <f t="shared" si="163"/>
        <v>0.00050211194259564</v>
      </c>
      <c r="BG217">
        <f t="shared" si="164"/>
        <v>4</v>
      </c>
      <c r="BH217">
        <f t="shared" si="130"/>
        <v>3</v>
      </c>
      <c r="BI217">
        <f t="shared" si="165"/>
        <v>1293.719971</v>
      </c>
      <c r="BJ217" s="8">
        <f t="shared" si="184"/>
        <v>1.06743344151406</v>
      </c>
      <c r="BK217" s="8">
        <f t="shared" si="185"/>
        <v>0.9914896498107781</v>
      </c>
      <c r="BL217" s="8">
        <f t="shared" si="135"/>
        <v>1.084817412160054</v>
      </c>
      <c r="BM217" t="str">
        <f>"3"&amp;RIGHT(BB216,5)</f>
        <v>3_1999</v>
      </c>
      <c r="BN217">
        <f t="shared" si="134"/>
        <v>3</v>
      </c>
      <c r="BP217">
        <f t="shared" si="139"/>
        <v>2</v>
      </c>
      <c r="BQ217" s="8">
        <f t="shared" si="143"/>
        <v>0.453</v>
      </c>
      <c r="BR217">
        <f t="shared" si="140"/>
        <v>3</v>
      </c>
      <c r="BS217" s="8">
        <f t="shared" si="144"/>
        <v>0.651</v>
      </c>
      <c r="BT217">
        <f t="shared" si="141"/>
        <v>3</v>
      </c>
      <c r="BU217" s="8">
        <f t="shared" si="145"/>
        <v>0.62</v>
      </c>
      <c r="BV217" s="8">
        <f t="shared" si="142"/>
        <v>1.104</v>
      </c>
      <c r="BY217">
        <f t="shared" si="176"/>
        <v>1999</v>
      </c>
      <c r="BZ217">
        <f t="shared" si="188"/>
        <v>1999</v>
      </c>
      <c r="CA217">
        <f t="shared" si="189"/>
        <v>4</v>
      </c>
      <c r="CB217">
        <f t="shared" si="190"/>
        <v>3</v>
      </c>
      <c r="CC217">
        <f t="shared" si="191"/>
        <v>6</v>
      </c>
      <c r="CD217" t="str">
        <f t="shared" si="177"/>
        <v>3_1999</v>
      </c>
      <c r="CE217" t="str">
        <f t="shared" si="177"/>
        <v>6_1999</v>
      </c>
      <c r="CG217" s="3" t="str">
        <f t="shared" si="178"/>
        <v>4_1999</v>
      </c>
      <c r="CH217">
        <f t="shared" si="179"/>
        <v>0.04661367512664505</v>
      </c>
      <c r="CI217" s="2">
        <f t="shared" si="180"/>
        <v>-0.0016269904443937389</v>
      </c>
      <c r="CJ217" s="2">
        <v>1.017283950617284</v>
      </c>
      <c r="CK217" s="2">
        <v>1.0196560196560196</v>
      </c>
      <c r="CL217" s="2">
        <f t="shared" si="168"/>
        <v>0.002372069038735658</v>
      </c>
      <c r="CM217">
        <f t="shared" si="158"/>
        <v>3</v>
      </c>
      <c r="CN217">
        <v>1293.719971</v>
      </c>
      <c r="CO217">
        <v>1380.959961</v>
      </c>
      <c r="CP217" s="8">
        <f t="shared" si="136"/>
        <v>1.06743344151406</v>
      </c>
      <c r="CQ217" s="8">
        <f t="shared" si="137"/>
        <v>0.9914896498107781</v>
      </c>
      <c r="CR217" s="8">
        <f t="shared" si="138"/>
        <v>1.084817412160054</v>
      </c>
      <c r="CS217" s="2">
        <f t="shared" si="155"/>
        <v>0.03229187835681469</v>
      </c>
      <c r="CT217" s="2">
        <f t="shared" si="156"/>
        <v>0.034640031430196006</v>
      </c>
      <c r="CU217" s="8">
        <f t="shared" si="146"/>
        <v>1.3456591464293972</v>
      </c>
      <c r="CV217" s="8">
        <f t="shared" si="147"/>
        <v>0.758</v>
      </c>
      <c r="CW217">
        <f t="shared" si="148"/>
        <v>4</v>
      </c>
      <c r="CX217">
        <f t="shared" si="149"/>
        <v>1</v>
      </c>
      <c r="CY217" s="2">
        <f t="shared" si="150"/>
        <v>1.046968503699898</v>
      </c>
      <c r="CZ217">
        <f t="shared" si="151"/>
        <v>0.554</v>
      </c>
      <c r="DA217">
        <f t="shared" si="152"/>
        <v>3</v>
      </c>
      <c r="DB217" s="3" t="str">
        <f t="shared" si="153"/>
        <v>4_1999</v>
      </c>
      <c r="DC217">
        <f t="shared" si="154"/>
        <v>1</v>
      </c>
    </row>
    <row r="218" spans="5:107" ht="18">
      <c r="E218" t="str">
        <f t="shared" si="169"/>
        <v>7_1984</v>
      </c>
      <c r="F218" s="3">
        <v>30864</v>
      </c>
      <c r="G218">
        <v>157.990005</v>
      </c>
      <c r="H218" s="4">
        <v>0</v>
      </c>
      <c r="I218">
        <f t="shared" si="192"/>
        <v>0.9278247940323279</v>
      </c>
      <c r="J218">
        <f t="shared" si="193"/>
        <v>0.981126643118555</v>
      </c>
      <c r="X218" s="3">
        <v>36342</v>
      </c>
      <c r="Y218">
        <v>12662.385</v>
      </c>
      <c r="Z218" s="2">
        <f t="shared" si="173"/>
        <v>0.04720387203891896</v>
      </c>
      <c r="AA218" s="2">
        <f t="shared" si="174"/>
        <v>0.05342474142086551</v>
      </c>
      <c r="AB218">
        <v>1741.984</v>
      </c>
      <c r="AC218">
        <v>1286.473</v>
      </c>
      <c r="AD218">
        <v>-275.3</v>
      </c>
      <c r="AE218">
        <f t="shared" si="170"/>
        <v>-455.51099999999997</v>
      </c>
      <c r="AF218">
        <f t="shared" si="171"/>
        <v>3028.457</v>
      </c>
      <c r="AG218" t="s">
        <v>92</v>
      </c>
      <c r="AH218" t="str">
        <f t="shared" si="172"/>
        <v>7_1999</v>
      </c>
      <c r="AI218" s="2">
        <f t="shared" si="181"/>
        <v>0.0005901969122739104</v>
      </c>
      <c r="AJ218">
        <f t="shared" si="186"/>
        <v>1</v>
      </c>
      <c r="AK218">
        <f t="shared" si="187"/>
        <v>0</v>
      </c>
      <c r="AL218" s="6">
        <f t="shared" si="182"/>
        <v>36342</v>
      </c>
      <c r="AM218">
        <f t="shared" si="183"/>
        <v>1</v>
      </c>
      <c r="AN218" t="str">
        <f t="shared" si="175"/>
        <v>7_1999</v>
      </c>
      <c r="AO218">
        <v>1.0625808783738981</v>
      </c>
      <c r="AP218">
        <v>6281.5</v>
      </c>
      <c r="AQ218">
        <v>79.446</v>
      </c>
      <c r="AR218">
        <v>166.7</v>
      </c>
      <c r="AS218" s="2">
        <f t="shared" si="157"/>
        <v>0.9180621268547227</v>
      </c>
      <c r="AT218" s="2">
        <f t="shared" si="157"/>
        <v>1.0664685908319185</v>
      </c>
      <c r="AU218" s="2">
        <f t="shared" si="157"/>
        <v>1.0132772144633633</v>
      </c>
      <c r="AV218" s="2">
        <f t="shared" si="157"/>
        <v>1.0214460784313726</v>
      </c>
      <c r="AW218" s="2">
        <f t="shared" si="159"/>
        <v>-0.0003683925172154323</v>
      </c>
      <c r="AX218" s="2">
        <f t="shared" si="159"/>
        <v>-0.004038138492039156</v>
      </c>
      <c r="AY218" s="2">
        <f t="shared" si="159"/>
        <v>0.0004522755192790662</v>
      </c>
      <c r="AZ218" s="2">
        <f t="shared" si="159"/>
        <v>-0.001365265588356257</v>
      </c>
      <c r="BB218" s="2" t="str">
        <f t="shared" si="194"/>
        <v>7_1999</v>
      </c>
      <c r="BC218" s="2">
        <f t="shared" si="160"/>
        <v>0.0005901969122739104</v>
      </c>
      <c r="BD218" s="2">
        <f t="shared" si="161"/>
        <v>0.0004522755192790662</v>
      </c>
      <c r="BE218">
        <f t="shared" si="162"/>
        <v>0.006226520475905106</v>
      </c>
      <c r="BF218" s="2">
        <f t="shared" si="163"/>
        <v>0.0013125277135761504</v>
      </c>
      <c r="BG218">
        <f t="shared" si="164"/>
        <v>2</v>
      </c>
      <c r="BH218">
        <f aca="true" t="shared" si="195" ref="BH218:BH281">CM218</f>
        <v>2</v>
      </c>
      <c r="BI218">
        <f t="shared" si="165"/>
        <v>1380.959961</v>
      </c>
      <c r="BJ218" s="8">
        <f t="shared" si="184"/>
        <v>0.9288538387971409</v>
      </c>
      <c r="BK218" s="8">
        <f t="shared" si="185"/>
        <v>1.0162857654350197</v>
      </c>
      <c r="BL218" s="8">
        <f t="shared" si="135"/>
        <v>1.0871712492756334</v>
      </c>
      <c r="BM218" t="str">
        <f>"6"&amp;RIGHT(BB217,5)</f>
        <v>6_1999</v>
      </c>
      <c r="BN218">
        <f>CM218</f>
        <v>2</v>
      </c>
      <c r="BP218">
        <f t="shared" si="139"/>
        <v>3</v>
      </c>
      <c r="BQ218" s="8">
        <f t="shared" si="143"/>
        <v>0.561</v>
      </c>
      <c r="BR218">
        <f t="shared" si="140"/>
        <v>2</v>
      </c>
      <c r="BS218" s="8">
        <f t="shared" si="144"/>
        <v>0.44399999999999995</v>
      </c>
      <c r="BT218">
        <f t="shared" si="141"/>
        <v>3</v>
      </c>
      <c r="BU218" s="8">
        <f t="shared" si="145"/>
        <v>0.502</v>
      </c>
      <c r="BV218" s="8">
        <f t="shared" si="142"/>
        <v>1.005</v>
      </c>
      <c r="BY218">
        <f t="shared" si="176"/>
        <v>1999</v>
      </c>
      <c r="BZ218">
        <f t="shared" si="188"/>
        <v>1999</v>
      </c>
      <c r="CA218">
        <f t="shared" si="189"/>
        <v>7</v>
      </c>
      <c r="CB218">
        <f t="shared" si="190"/>
        <v>6</v>
      </c>
      <c r="CC218">
        <f t="shared" si="191"/>
        <v>9</v>
      </c>
      <c r="CD218" t="str">
        <f t="shared" si="177"/>
        <v>6_1999</v>
      </c>
      <c r="CE218" t="str">
        <f t="shared" si="177"/>
        <v>9_1999</v>
      </c>
      <c r="CG218" s="3" t="str">
        <f t="shared" si="178"/>
        <v>7_1999</v>
      </c>
      <c r="CH218">
        <f t="shared" si="179"/>
        <v>0.04720387203891896</v>
      </c>
      <c r="CI218" s="2">
        <f t="shared" si="180"/>
        <v>0.0005901969122739104</v>
      </c>
      <c r="CJ218" s="2">
        <v>1.0196560196560196</v>
      </c>
      <c r="CK218" s="2">
        <v>1.0262996941896025</v>
      </c>
      <c r="CL218" s="2">
        <f t="shared" si="168"/>
        <v>0.006643674533582944</v>
      </c>
      <c r="CM218">
        <f t="shared" si="158"/>
        <v>2</v>
      </c>
      <c r="CN218">
        <v>1380.959961</v>
      </c>
      <c r="CO218">
        <v>1282.709961</v>
      </c>
      <c r="CP218" s="8">
        <f t="shared" si="136"/>
        <v>0.9288538387971409</v>
      </c>
      <c r="CQ218" s="8">
        <f t="shared" si="137"/>
        <v>1.0162857654350197</v>
      </c>
      <c r="CR218" s="8">
        <f t="shared" si="138"/>
        <v>1.0871712492756334</v>
      </c>
      <c r="CS218" s="2">
        <f t="shared" si="155"/>
        <v>0.032411779874234874</v>
      </c>
      <c r="CT218" s="2">
        <f t="shared" si="156"/>
        <v>0.034616717831955635</v>
      </c>
      <c r="CU218" s="8">
        <f t="shared" si="146"/>
        <v>1.363614894631743</v>
      </c>
      <c r="CV218" s="8">
        <f t="shared" si="147"/>
        <v>0.779</v>
      </c>
      <c r="CW218">
        <f t="shared" si="148"/>
        <v>4</v>
      </c>
      <c r="CX218">
        <f t="shared" si="149"/>
        <v>1</v>
      </c>
      <c r="CY218" s="2">
        <f t="shared" si="150"/>
        <v>0.9829505236418143</v>
      </c>
      <c r="CZ218">
        <f t="shared" si="151"/>
        <v>0.445</v>
      </c>
      <c r="DA218">
        <f t="shared" si="152"/>
        <v>2</v>
      </c>
      <c r="DB218" s="3" t="str">
        <f t="shared" si="153"/>
        <v>7_1999</v>
      </c>
      <c r="DC218">
        <f t="shared" si="154"/>
        <v>1</v>
      </c>
    </row>
    <row r="219" spans="5:107" ht="18">
      <c r="E219" t="str">
        <f t="shared" si="169"/>
        <v>8_1984</v>
      </c>
      <c r="F219" s="3">
        <v>30895</v>
      </c>
      <c r="G219">
        <v>165.649994</v>
      </c>
      <c r="H219" s="4">
        <v>0</v>
      </c>
      <c r="I219">
        <f t="shared" si="192"/>
        <v>0.9728094607282679</v>
      </c>
      <c r="J219">
        <f t="shared" si="193"/>
        <v>1.027940209697814</v>
      </c>
      <c r="X219" s="3">
        <v>36434</v>
      </c>
      <c r="Y219">
        <v>12877.593</v>
      </c>
      <c r="Z219" s="2">
        <f t="shared" si="173"/>
        <v>0.04806649304142585</v>
      </c>
      <c r="AA219" s="2">
        <f t="shared" si="174"/>
        <v>0.06973627584926012</v>
      </c>
      <c r="AB219">
        <v>1784.003</v>
      </c>
      <c r="AC219">
        <v>1318.222</v>
      </c>
      <c r="AD219">
        <v>-295.638</v>
      </c>
      <c r="AE219">
        <f t="shared" si="170"/>
        <v>-465.78099999999995</v>
      </c>
      <c r="AF219">
        <f t="shared" si="171"/>
        <v>3102.225</v>
      </c>
      <c r="AG219" t="s">
        <v>92</v>
      </c>
      <c r="AH219" t="str">
        <f t="shared" si="172"/>
        <v>10_1999</v>
      </c>
      <c r="AI219" s="2">
        <f t="shared" si="181"/>
        <v>0.0008626210025068914</v>
      </c>
      <c r="AJ219">
        <f t="shared" si="186"/>
        <v>2</v>
      </c>
      <c r="AK219">
        <f t="shared" si="187"/>
        <v>0</v>
      </c>
      <c r="AL219" s="6">
        <f t="shared" si="182"/>
        <v>36434</v>
      </c>
      <c r="AM219">
        <f t="shared" si="183"/>
        <v>2</v>
      </c>
      <c r="AN219" t="str">
        <f t="shared" si="175"/>
        <v>10_1999</v>
      </c>
      <c r="AO219">
        <v>1.0056623894287944</v>
      </c>
      <c r="AP219">
        <v>6402.1</v>
      </c>
      <c r="AQ219">
        <v>79.809</v>
      </c>
      <c r="AR219">
        <v>168.1</v>
      </c>
      <c r="AS219" s="2">
        <f t="shared" si="157"/>
        <v>0.9263900284627766</v>
      </c>
      <c r="AT219" s="2">
        <f t="shared" si="157"/>
        <v>1.0672301126892045</v>
      </c>
      <c r="AU219" s="2">
        <f t="shared" si="157"/>
        <v>1.0141172583801368</v>
      </c>
      <c r="AV219" s="2">
        <f t="shared" si="157"/>
        <v>1.0256253813300793</v>
      </c>
      <c r="AW219" s="2">
        <f t="shared" si="159"/>
        <v>0.008327901608053967</v>
      </c>
      <c r="AX219" s="2">
        <f t="shared" si="159"/>
        <v>0.0007615218572860627</v>
      </c>
      <c r="AY219" s="2">
        <f t="shared" si="159"/>
        <v>0.000840043916773503</v>
      </c>
      <c r="AZ219" s="2">
        <f t="shared" si="159"/>
        <v>0.004179302898706716</v>
      </c>
      <c r="BB219" s="2" t="str">
        <f t="shared" si="194"/>
        <v>10_1999</v>
      </c>
      <c r="BC219" s="2">
        <f t="shared" si="160"/>
        <v>0.0008626210025068914</v>
      </c>
      <c r="BD219" s="2">
        <f t="shared" si="161"/>
        <v>0.000840043916773503</v>
      </c>
      <c r="BE219">
        <f t="shared" si="162"/>
        <v>-0.0007246145210775268</v>
      </c>
      <c r="BF219" s="2">
        <f t="shared" si="163"/>
        <v>0.0016117904543462291</v>
      </c>
      <c r="BG219">
        <f t="shared" si="164"/>
        <v>2</v>
      </c>
      <c r="BH219">
        <f t="shared" si="195"/>
        <v>2</v>
      </c>
      <c r="BI219">
        <f t="shared" si="165"/>
        <v>1282.709961</v>
      </c>
      <c r="BJ219" s="8">
        <f t="shared" si="184"/>
        <v>1.094128831669687</v>
      </c>
      <c r="BK219" s="8">
        <f t="shared" si="185"/>
        <v>1.1704438350424566</v>
      </c>
      <c r="BL219" s="8">
        <f aca="true" t="shared" si="196" ref="BL219:BL282">BI222/BI219</f>
        <v>1.1356191877268815</v>
      </c>
      <c r="BM219" t="str">
        <f>"9"&amp;RIGHT(BB218,5)</f>
        <v>9_1999</v>
      </c>
      <c r="BN219">
        <f>CM219</f>
        <v>2</v>
      </c>
      <c r="BP219">
        <f t="shared" si="139"/>
        <v>3</v>
      </c>
      <c r="BQ219" s="8">
        <f t="shared" si="143"/>
        <v>0.586</v>
      </c>
      <c r="BR219">
        <f t="shared" si="140"/>
        <v>2</v>
      </c>
      <c r="BS219" s="8">
        <f t="shared" si="144"/>
        <v>0.375</v>
      </c>
      <c r="BT219">
        <f t="shared" si="141"/>
        <v>2</v>
      </c>
      <c r="BU219" s="8">
        <f t="shared" si="145"/>
        <v>0.453</v>
      </c>
      <c r="BV219" s="8">
        <f t="shared" si="142"/>
        <v>0.961</v>
      </c>
      <c r="BY219">
        <f t="shared" si="176"/>
        <v>1999</v>
      </c>
      <c r="BZ219">
        <f t="shared" si="188"/>
        <v>1999</v>
      </c>
      <c r="CA219">
        <f t="shared" si="189"/>
        <v>10</v>
      </c>
      <c r="CB219">
        <f t="shared" si="190"/>
        <v>9</v>
      </c>
      <c r="CC219">
        <f t="shared" si="191"/>
        <v>12</v>
      </c>
      <c r="CD219" t="str">
        <f t="shared" si="177"/>
        <v>9_1999</v>
      </c>
      <c r="CE219" t="str">
        <f t="shared" si="177"/>
        <v>12_1999</v>
      </c>
      <c r="CG219" s="3" t="str">
        <f t="shared" si="178"/>
        <v>10_1999</v>
      </c>
      <c r="CH219">
        <f t="shared" si="179"/>
        <v>0.04806649304142585</v>
      </c>
      <c r="CI219" s="2">
        <f t="shared" si="180"/>
        <v>0.0008626210025068914</v>
      </c>
      <c r="CJ219" s="2">
        <v>1.0262996941896025</v>
      </c>
      <c r="CK219" s="2">
        <v>1.02676399026764</v>
      </c>
      <c r="CL219" s="2">
        <f t="shared" si="168"/>
        <v>0.00046429607803744055</v>
      </c>
      <c r="CM219">
        <f t="shared" si="158"/>
        <v>2</v>
      </c>
      <c r="CN219">
        <v>1282.709961</v>
      </c>
      <c r="CO219">
        <v>1403.449951</v>
      </c>
      <c r="CP219" s="8">
        <f aca="true" t="shared" si="197" ref="CP219:CP282">CO219/CN219</f>
        <v>1.094128831669687</v>
      </c>
      <c r="CQ219" s="8">
        <f aca="true" t="shared" si="198" ref="CQ219:CQ282">CO220/CN219</f>
        <v>1.1704438350424566</v>
      </c>
      <c r="CR219" s="8">
        <f aca="true" t="shared" si="199" ref="CR219:CR282">CO221/CN219</f>
        <v>1.1356191877268815</v>
      </c>
      <c r="CS219" s="2">
        <f t="shared" si="155"/>
        <v>0.03264081295399937</v>
      </c>
      <c r="CT219" s="2">
        <f t="shared" si="156"/>
        <v>0.035314112513931795</v>
      </c>
      <c r="CU219" s="8">
        <f t="shared" si="146"/>
        <v>1.3611128701723172</v>
      </c>
      <c r="CV219" s="8">
        <f t="shared" si="147"/>
        <v>0.766</v>
      </c>
      <c r="CW219">
        <f t="shared" si="148"/>
        <v>4</v>
      </c>
      <c r="CX219">
        <f t="shared" si="149"/>
        <v>1</v>
      </c>
      <c r="CY219" s="2">
        <f t="shared" si="150"/>
        <v>0.9755729100606286</v>
      </c>
      <c r="CZ219">
        <f t="shared" si="151"/>
        <v>0.433</v>
      </c>
      <c r="DA219">
        <f t="shared" si="152"/>
        <v>2</v>
      </c>
      <c r="DB219" s="3" t="str">
        <f t="shared" si="153"/>
        <v>10_1999</v>
      </c>
      <c r="DC219">
        <f t="shared" si="154"/>
        <v>1</v>
      </c>
    </row>
    <row r="220" spans="5:107" ht="18">
      <c r="E220" t="str">
        <f t="shared" si="169"/>
        <v>9_1984</v>
      </c>
      <c r="F220" s="3">
        <v>30926</v>
      </c>
      <c r="G220">
        <v>162.919998</v>
      </c>
      <c r="H220" s="4">
        <v>0</v>
      </c>
      <c r="I220">
        <f t="shared" si="192"/>
        <v>0.9651087016777288</v>
      </c>
      <c r="J220">
        <f t="shared" si="193"/>
        <v>1.0148618353197616</v>
      </c>
      <c r="X220" s="3">
        <v>36526</v>
      </c>
      <c r="Y220">
        <v>12924.179</v>
      </c>
      <c r="Z220" s="2">
        <f t="shared" si="173"/>
        <v>0.041995782894107325</v>
      </c>
      <c r="AA220" s="2">
        <f t="shared" si="174"/>
        <v>0.014549117867236783</v>
      </c>
      <c r="AB220">
        <v>1853.884</v>
      </c>
      <c r="AC220">
        <v>1337.203</v>
      </c>
      <c r="AD220">
        <v>-352.106</v>
      </c>
      <c r="AE220">
        <f t="shared" si="170"/>
        <v>-516.681</v>
      </c>
      <c r="AF220">
        <f t="shared" si="171"/>
        <v>3191.087</v>
      </c>
      <c r="AG220" t="s">
        <v>92</v>
      </c>
      <c r="AH220" t="str">
        <f t="shared" si="172"/>
        <v>1_2000</v>
      </c>
      <c r="AI220" s="2">
        <f t="shared" si="181"/>
        <v>-0.006070710147318525</v>
      </c>
      <c r="AJ220">
        <f t="shared" si="186"/>
        <v>0</v>
      </c>
      <c r="AK220">
        <f t="shared" si="187"/>
        <v>-1</v>
      </c>
      <c r="AL220" s="6">
        <f t="shared" si="182"/>
        <v>36526</v>
      </c>
      <c r="AM220">
        <f t="shared" si="183"/>
        <v>-1</v>
      </c>
      <c r="AN220" t="str">
        <f t="shared" si="175"/>
        <v>1_2000</v>
      </c>
      <c r="AO220">
        <v>0.9771626304604534</v>
      </c>
      <c r="AP220">
        <v>6535.3</v>
      </c>
      <c r="AQ220">
        <v>80.196</v>
      </c>
      <c r="AR220">
        <v>169.3</v>
      </c>
      <c r="AS220" s="2">
        <f t="shared" si="157"/>
        <v>0.9294675075828128</v>
      </c>
      <c r="AT220" s="2">
        <f t="shared" si="157"/>
        <v>1.07614154687217</v>
      </c>
      <c r="AU220" s="2">
        <f t="shared" si="157"/>
        <v>1.0151649408845793</v>
      </c>
      <c r="AV220" s="2">
        <f t="shared" si="157"/>
        <v>1.0279295689131756</v>
      </c>
      <c r="AW220" s="2">
        <f t="shared" si="159"/>
        <v>0.0030774791200361973</v>
      </c>
      <c r="AX220" s="2">
        <f t="shared" si="159"/>
        <v>0.008911434182965472</v>
      </c>
      <c r="AY220" s="2">
        <f t="shared" si="159"/>
        <v>0.0010476825044425375</v>
      </c>
      <c r="AZ220" s="2">
        <f t="shared" si="159"/>
        <v>0.002304187583096251</v>
      </c>
      <c r="BB220" s="2" t="str">
        <f t="shared" si="194"/>
        <v>1_2000</v>
      </c>
      <c r="BC220" s="2">
        <f t="shared" si="160"/>
        <v>-0.006070710147318525</v>
      </c>
      <c r="BD220" s="2">
        <f t="shared" si="161"/>
        <v>0.0010476825044425375</v>
      </c>
      <c r="BE220">
        <f t="shared" si="162"/>
        <v>-0.0062448826769314625</v>
      </c>
      <c r="BF220" s="2">
        <f t="shared" si="163"/>
        <v>0.0012521652601729105</v>
      </c>
      <c r="BG220">
        <f t="shared" si="164"/>
        <v>3</v>
      </c>
      <c r="BH220">
        <f t="shared" si="195"/>
        <v>3</v>
      </c>
      <c r="BI220">
        <f t="shared" si="165"/>
        <v>1403.449951</v>
      </c>
      <c r="BJ220" s="8">
        <f t="shared" si="184"/>
        <v>1.0697495588854098</v>
      </c>
      <c r="BK220" s="8">
        <f t="shared" si="185"/>
        <v>1.0379209055243324</v>
      </c>
      <c r="BL220" s="8">
        <f t="shared" si="196"/>
        <v>1.023392410948896</v>
      </c>
      <c r="BM220" t="str">
        <f>"12"&amp;RIGHT(BB219,5)</f>
        <v>12_1999</v>
      </c>
      <c r="BN220">
        <f aca="true" t="shared" si="200" ref="BN220:BN283">CM220</f>
        <v>3</v>
      </c>
      <c r="BP220">
        <f>IF(BQ220&lt;0.25,1,IF(BQ220&lt;0.5,2,IF(BQ220&lt;0.75,3,4)))</f>
        <v>2</v>
      </c>
      <c r="BQ220" s="8">
        <f t="shared" si="143"/>
        <v>0.266</v>
      </c>
      <c r="BR220">
        <f>IF(BS220&lt;0.25,1,IF(BS220&lt;0.5,2,IF(BS220&lt;0.75,3,4)))</f>
        <v>2</v>
      </c>
      <c r="BS220" s="8">
        <f t="shared" si="144"/>
        <v>0.35</v>
      </c>
      <c r="BT220">
        <f aca="true" t="shared" si="201" ref="BT220:BT283">IF(BU220&lt;0.25,1,IF(BU220&lt;0.5,2,IF(BU220&lt;0.75,3,4)))</f>
        <v>1</v>
      </c>
      <c r="BU220" s="8">
        <f t="shared" si="145"/>
        <v>0.201</v>
      </c>
      <c r="BV220" s="8">
        <f>BQ220+BS220</f>
        <v>0.616</v>
      </c>
      <c r="BY220">
        <f t="shared" si="176"/>
        <v>1999</v>
      </c>
      <c r="BZ220">
        <f t="shared" si="188"/>
        <v>2000</v>
      </c>
      <c r="CA220">
        <f t="shared" si="189"/>
        <v>1</v>
      </c>
      <c r="CB220">
        <f t="shared" si="190"/>
        <v>12</v>
      </c>
      <c r="CC220">
        <f t="shared" si="191"/>
        <v>3</v>
      </c>
      <c r="CD220" t="str">
        <f t="shared" si="177"/>
        <v>12_1999</v>
      </c>
      <c r="CE220" t="str">
        <f t="shared" si="177"/>
        <v>3_2000</v>
      </c>
      <c r="CG220" s="3" t="str">
        <f t="shared" si="178"/>
        <v>1_2000</v>
      </c>
      <c r="CH220">
        <f t="shared" si="179"/>
        <v>0.041995782894107325</v>
      </c>
      <c r="CI220" s="2">
        <f t="shared" si="180"/>
        <v>-0.006070710147318525</v>
      </c>
      <c r="CJ220" s="2">
        <v>1.02676399026764</v>
      </c>
      <c r="CK220" s="2">
        <v>1.037621359223301</v>
      </c>
      <c r="CL220" s="2">
        <f t="shared" si="168"/>
        <v>0.010857368955661029</v>
      </c>
      <c r="CM220">
        <f t="shared" si="158"/>
        <v>3</v>
      </c>
      <c r="CN220">
        <v>1403.449951</v>
      </c>
      <c r="CO220">
        <v>1501.339966</v>
      </c>
      <c r="CP220" s="8">
        <f t="shared" si="197"/>
        <v>1.0697495588854098</v>
      </c>
      <c r="CQ220" s="8">
        <f t="shared" si="198"/>
        <v>1.0379209055243324</v>
      </c>
      <c r="CR220" s="8">
        <f t="shared" si="199"/>
        <v>1.023392410948896</v>
      </c>
      <c r="CS220" s="2">
        <f t="shared" si="155"/>
        <v>0.03261453388305241</v>
      </c>
      <c r="CT220" s="2">
        <f t="shared" si="156"/>
        <v>0.03490083179906733</v>
      </c>
      <c r="CU220" s="8">
        <f t="shared" si="146"/>
        <v>1.203288882508227</v>
      </c>
      <c r="CV220" s="8">
        <f t="shared" si="147"/>
        <v>0.637</v>
      </c>
      <c r="CW220">
        <f t="shared" si="148"/>
        <v>3</v>
      </c>
      <c r="CX220">
        <f t="shared" si="149"/>
        <v>1</v>
      </c>
      <c r="CY220" s="2">
        <f t="shared" si="150"/>
        <v>1.1739417038043418</v>
      </c>
      <c r="CZ220">
        <f t="shared" si="151"/>
        <v>0.712</v>
      </c>
      <c r="DA220">
        <f t="shared" si="152"/>
        <v>3</v>
      </c>
      <c r="DB220" s="3" t="str">
        <f t="shared" si="153"/>
        <v>1_2000</v>
      </c>
      <c r="DC220">
        <f t="shared" si="154"/>
        <v>1</v>
      </c>
    </row>
    <row r="221" spans="5:107" ht="18">
      <c r="E221" t="str">
        <f t="shared" si="169"/>
        <v>10_1984</v>
      </c>
      <c r="F221" s="3">
        <v>30956</v>
      </c>
      <c r="G221">
        <v>167.490005</v>
      </c>
      <c r="H221" s="4">
        <v>0</v>
      </c>
      <c r="I221">
        <f t="shared" si="192"/>
        <v>0.99218059939791</v>
      </c>
      <c r="J221">
        <f t="shared" si="193"/>
        <v>1.041145880061428</v>
      </c>
      <c r="X221" s="3">
        <v>36617</v>
      </c>
      <c r="Y221">
        <v>13160.842</v>
      </c>
      <c r="Z221" s="2">
        <f t="shared" si="173"/>
        <v>0.05297737507614797</v>
      </c>
      <c r="AA221" s="2">
        <f t="shared" si="174"/>
        <v>0.07528315853486234</v>
      </c>
      <c r="AB221">
        <v>1911.437</v>
      </c>
      <c r="AC221">
        <v>1375.203</v>
      </c>
      <c r="AD221">
        <v>-358.736</v>
      </c>
      <c r="AE221">
        <f t="shared" si="170"/>
        <v>-536.2339999999999</v>
      </c>
      <c r="AF221">
        <f t="shared" si="171"/>
        <v>3286.64</v>
      </c>
      <c r="AG221" t="s">
        <v>92</v>
      </c>
      <c r="AH221" t="str">
        <f t="shared" si="172"/>
        <v>4_2000</v>
      </c>
      <c r="AI221" s="2">
        <f t="shared" si="181"/>
        <v>0.010981592182040645</v>
      </c>
      <c r="AJ221">
        <f t="shared" si="186"/>
        <v>1</v>
      </c>
      <c r="AK221">
        <f t="shared" si="187"/>
        <v>0</v>
      </c>
      <c r="AL221" s="6">
        <f t="shared" si="182"/>
        <v>36617</v>
      </c>
      <c r="AM221">
        <f t="shared" si="183"/>
        <v>1</v>
      </c>
      <c r="AN221" t="str">
        <f t="shared" si="175"/>
        <v>4_2000</v>
      </c>
      <c r="AO221">
        <v>1.0114446407047484</v>
      </c>
      <c r="AP221">
        <v>6671.1</v>
      </c>
      <c r="AQ221">
        <v>80.522</v>
      </c>
      <c r="AR221">
        <v>170.9</v>
      </c>
      <c r="AS221" s="2">
        <f t="shared" si="157"/>
        <v>0.9748172689383705</v>
      </c>
      <c r="AT221" s="2">
        <f t="shared" si="157"/>
        <v>1.0766437493947905</v>
      </c>
      <c r="AU221" s="2">
        <f t="shared" si="157"/>
        <v>1.0165635652064136</v>
      </c>
      <c r="AV221" s="2">
        <f t="shared" si="157"/>
        <v>1.0301386377335744</v>
      </c>
      <c r="AW221" s="2">
        <f t="shared" si="159"/>
        <v>0.04534976135555768</v>
      </c>
      <c r="AX221" s="2">
        <f t="shared" si="159"/>
        <v>0.0005022025226204541</v>
      </c>
      <c r="AY221" s="2">
        <f t="shared" si="159"/>
        <v>0.001398624321834241</v>
      </c>
      <c r="AZ221" s="2">
        <f t="shared" si="159"/>
        <v>0.0022090688203988407</v>
      </c>
      <c r="BB221" s="2" t="str">
        <f t="shared" si="194"/>
        <v>4_2000</v>
      </c>
      <c r="BC221" s="2">
        <f t="shared" si="160"/>
        <v>0.010981592182040645</v>
      </c>
      <c r="BD221" s="2">
        <f t="shared" si="161"/>
        <v>0.001398624321834241</v>
      </c>
      <c r="BE221">
        <f t="shared" si="162"/>
        <v>0.006363699949502921</v>
      </c>
      <c r="BF221" s="2">
        <f t="shared" si="163"/>
        <v>0.0037386262623293476</v>
      </c>
      <c r="BG221">
        <f t="shared" si="164"/>
        <v>2</v>
      </c>
      <c r="BH221">
        <f t="shared" si="195"/>
        <v>1</v>
      </c>
      <c r="BI221">
        <f t="shared" si="165"/>
        <v>1501.339966</v>
      </c>
      <c r="BJ221" s="8">
        <f t="shared" si="184"/>
        <v>0.9702466310018952</v>
      </c>
      <c r="BK221" s="8">
        <f t="shared" si="185"/>
        <v>0.9566654199092972</v>
      </c>
      <c r="BL221" s="8">
        <f t="shared" si="196"/>
        <v>0.8880999614979943</v>
      </c>
      <c r="BM221" t="str">
        <f>"3"&amp;RIGHT(BB220,5)</f>
        <v>3_2000</v>
      </c>
      <c r="BN221">
        <f t="shared" si="200"/>
        <v>1</v>
      </c>
      <c r="BP221">
        <f>IF(BQ221&lt;0.25,1,IF(BQ221&lt;0.5,2,IF(BQ221&lt;0.75,3,4)))</f>
        <v>4</v>
      </c>
      <c r="BQ221" s="8">
        <f aca="true" t="shared" si="202" ref="BQ221:BQ284">PERCENTRANK(BC$92:BC$295,BC221)</f>
        <v>0.837</v>
      </c>
      <c r="BR221">
        <f aca="true" t="shared" si="203" ref="BR221:BR284">IF(BS221&lt;0.25,1,IF(BS221&lt;0.5,2,IF(BS221&lt;0.75,3,4)))</f>
        <v>2</v>
      </c>
      <c r="BS221" s="8">
        <f aca="true" t="shared" si="204" ref="BS221:BS284">1-PERCENTRANK(BD$92:BD$295,BD221)</f>
        <v>0.28600000000000003</v>
      </c>
      <c r="BT221">
        <f t="shared" si="201"/>
        <v>3</v>
      </c>
      <c r="BU221" s="8">
        <f aca="true" t="shared" si="205" ref="BU221:BU284">PERCENTRANK(BV$92:BV$295,BV221)</f>
        <v>0.64</v>
      </c>
      <c r="BV221" s="8">
        <f aca="true" t="shared" si="206" ref="BV221:BV284">BQ221+BS221</f>
        <v>1.123</v>
      </c>
      <c r="BY221">
        <f t="shared" si="176"/>
        <v>2000</v>
      </c>
      <c r="BZ221">
        <f t="shared" si="188"/>
        <v>2000</v>
      </c>
      <c r="CA221">
        <f t="shared" si="189"/>
        <v>4</v>
      </c>
      <c r="CB221">
        <f t="shared" si="190"/>
        <v>3</v>
      </c>
      <c r="CC221">
        <f t="shared" si="191"/>
        <v>6</v>
      </c>
      <c r="CD221" t="str">
        <f t="shared" si="177"/>
        <v>3_2000</v>
      </c>
      <c r="CE221" t="str">
        <f t="shared" si="177"/>
        <v>6_2000</v>
      </c>
      <c r="CG221" s="3" t="str">
        <f t="shared" si="178"/>
        <v>4_2000</v>
      </c>
      <c r="CH221">
        <f t="shared" si="179"/>
        <v>0.05297737507614797</v>
      </c>
      <c r="CI221" s="2">
        <f t="shared" si="180"/>
        <v>0.010981592182040645</v>
      </c>
      <c r="CJ221" s="2">
        <v>1.037621359223301</v>
      </c>
      <c r="CK221" s="2">
        <v>1.0373493975903614</v>
      </c>
      <c r="CL221" s="2">
        <f t="shared" si="168"/>
        <v>-0.0002719616329396324</v>
      </c>
      <c r="CM221">
        <f t="shared" si="158"/>
        <v>1</v>
      </c>
      <c r="CN221">
        <v>1501.339966</v>
      </c>
      <c r="CO221">
        <v>1456.670044</v>
      </c>
      <c r="CP221" s="8">
        <f t="shared" si="197"/>
        <v>0.9702466310018952</v>
      </c>
      <c r="CQ221" s="8">
        <f t="shared" si="198"/>
        <v>0.9566654199092972</v>
      </c>
      <c r="CR221" s="8">
        <f t="shared" si="199"/>
        <v>0.8880999614979943</v>
      </c>
      <c r="CS221" s="2">
        <f t="shared" si="155"/>
        <v>0.03296667944888656</v>
      </c>
      <c r="CT221" s="2">
        <f t="shared" si="156"/>
        <v>0.03601545172597298</v>
      </c>
      <c r="CU221" s="8">
        <f t="shared" si="146"/>
        <v>1.4709623935646126</v>
      </c>
      <c r="CV221" s="8">
        <f t="shared" si="147"/>
        <v>0.837</v>
      </c>
      <c r="CW221">
        <f t="shared" si="148"/>
        <v>4</v>
      </c>
      <c r="CX221">
        <f t="shared" si="149"/>
        <v>1</v>
      </c>
      <c r="CY221" s="2">
        <f t="shared" si="150"/>
        <v>0.6950866459875293</v>
      </c>
      <c r="CZ221">
        <f t="shared" si="151"/>
        <v>0.191</v>
      </c>
      <c r="DA221">
        <f t="shared" si="152"/>
        <v>1</v>
      </c>
      <c r="DB221" s="3" t="str">
        <f t="shared" si="153"/>
        <v>4_2000</v>
      </c>
      <c r="DC221">
        <f t="shared" si="154"/>
        <v>1</v>
      </c>
    </row>
    <row r="222" spans="5:107" ht="18">
      <c r="E222" t="str">
        <f t="shared" si="169"/>
        <v>11_1984</v>
      </c>
      <c r="F222" s="3">
        <v>30987</v>
      </c>
      <c r="G222">
        <v>162.759995</v>
      </c>
      <c r="H222" s="4">
        <v>0</v>
      </c>
      <c r="I222">
        <f t="shared" si="192"/>
        <v>0.9641608727464116</v>
      </c>
      <c r="J222">
        <f t="shared" si="193"/>
        <v>1.0137020190748154</v>
      </c>
      <c r="X222" s="3">
        <v>36708</v>
      </c>
      <c r="Y222">
        <v>13178.419</v>
      </c>
      <c r="Z222" s="2">
        <f t="shared" si="173"/>
        <v>0.040753302004322256</v>
      </c>
      <c r="AA222" s="2">
        <f t="shared" si="174"/>
        <v>0.005352923127918574</v>
      </c>
      <c r="AB222">
        <v>1978.137</v>
      </c>
      <c r="AC222">
        <v>1408.783</v>
      </c>
      <c r="AD222">
        <v>-387.846</v>
      </c>
      <c r="AE222">
        <f t="shared" si="170"/>
        <v>-569.354</v>
      </c>
      <c r="AF222">
        <f t="shared" si="171"/>
        <v>3386.92</v>
      </c>
      <c r="AG222" t="s">
        <v>92</v>
      </c>
      <c r="AH222" t="str">
        <f t="shared" si="172"/>
        <v>7_2000</v>
      </c>
      <c r="AI222" s="2">
        <f t="shared" si="181"/>
        <v>-0.012224073071825714</v>
      </c>
      <c r="AJ222">
        <f t="shared" si="186"/>
        <v>0</v>
      </c>
      <c r="AK222">
        <f t="shared" si="187"/>
        <v>-1</v>
      </c>
      <c r="AL222" s="6">
        <f t="shared" si="182"/>
        <v>36708</v>
      </c>
      <c r="AM222">
        <f t="shared" si="183"/>
        <v>-1</v>
      </c>
      <c r="AN222" t="str">
        <f t="shared" si="175"/>
        <v>7_2000</v>
      </c>
      <c r="AO222">
        <v>0.9984224071594032</v>
      </c>
      <c r="AP222">
        <v>6764.1</v>
      </c>
      <c r="AQ222">
        <v>80.823</v>
      </c>
      <c r="AR222">
        <v>172.7</v>
      </c>
      <c r="AS222" s="2">
        <f t="shared" si="157"/>
        <v>0.9396201526676456</v>
      </c>
      <c r="AT222" s="2">
        <f t="shared" si="157"/>
        <v>1.0768287829340126</v>
      </c>
      <c r="AU222" s="2">
        <f t="shared" si="157"/>
        <v>1.0173325277547012</v>
      </c>
      <c r="AV222" s="2">
        <f t="shared" si="157"/>
        <v>1.035992801439712</v>
      </c>
      <c r="AW222" s="2">
        <f t="shared" si="159"/>
        <v>-0.03519711627072486</v>
      </c>
      <c r="AX222" s="2">
        <f t="shared" si="159"/>
        <v>0.00018503353922216803</v>
      </c>
      <c r="AY222" s="2">
        <f t="shared" si="159"/>
        <v>0.0007689625482876217</v>
      </c>
      <c r="AZ222" s="2">
        <f t="shared" si="159"/>
        <v>0.005854163706137561</v>
      </c>
      <c r="BB222" s="2" t="str">
        <f t="shared" si="194"/>
        <v>7_2000</v>
      </c>
      <c r="BC222" s="2">
        <f t="shared" si="160"/>
        <v>-0.012224073071825714</v>
      </c>
      <c r="BD222" s="2">
        <f t="shared" si="161"/>
        <v>0.0007689625482876217</v>
      </c>
      <c r="BE222">
        <f t="shared" si="162"/>
        <v>-0.006450570034596703</v>
      </c>
      <c r="BF222" s="2">
        <f t="shared" si="163"/>
        <v>0.004055313291337903</v>
      </c>
      <c r="BG222">
        <f t="shared" si="164"/>
        <v>3</v>
      </c>
      <c r="BH222">
        <f t="shared" si="195"/>
        <v>4</v>
      </c>
      <c r="BI222">
        <f t="shared" si="165"/>
        <v>1456.670044</v>
      </c>
      <c r="BJ222" s="8">
        <f t="shared" si="184"/>
        <v>0.9860023104861763</v>
      </c>
      <c r="BK222" s="8">
        <f t="shared" si="185"/>
        <v>0.9153342388634993</v>
      </c>
      <c r="BL222" s="8">
        <f t="shared" si="196"/>
        <v>0.7904603693490934</v>
      </c>
      <c r="BM222" t="str">
        <f>"6"&amp;RIGHT(BB221,5)</f>
        <v>6_2000</v>
      </c>
      <c r="BN222">
        <f t="shared" si="200"/>
        <v>4</v>
      </c>
      <c r="BP222">
        <f aca="true" t="shared" si="207" ref="BP222:BP285">IF(BQ222&lt;0.25,1,IF(BQ222&lt;0.5,2,IF(BQ222&lt;0.75,3,4)))</f>
        <v>1</v>
      </c>
      <c r="BQ222" s="8">
        <f t="shared" si="202"/>
        <v>0.073</v>
      </c>
      <c r="BR222">
        <f t="shared" si="203"/>
        <v>2</v>
      </c>
      <c r="BS222" s="8">
        <f t="shared" si="204"/>
        <v>0.385</v>
      </c>
      <c r="BT222">
        <f t="shared" si="201"/>
        <v>1</v>
      </c>
      <c r="BU222" s="8">
        <f t="shared" si="205"/>
        <v>0.098</v>
      </c>
      <c r="BV222" s="8">
        <f t="shared" si="206"/>
        <v>0.458</v>
      </c>
      <c r="BY222">
        <f t="shared" si="176"/>
        <v>2000</v>
      </c>
      <c r="BZ222">
        <f t="shared" si="188"/>
        <v>2000</v>
      </c>
      <c r="CA222">
        <f t="shared" si="189"/>
        <v>7</v>
      </c>
      <c r="CB222">
        <f t="shared" si="190"/>
        <v>6</v>
      </c>
      <c r="CC222">
        <f t="shared" si="191"/>
        <v>9</v>
      </c>
      <c r="CD222" t="str">
        <f t="shared" si="177"/>
        <v>6_2000</v>
      </c>
      <c r="CE222" t="str">
        <f t="shared" si="177"/>
        <v>9_2000</v>
      </c>
      <c r="CG222" s="3" t="str">
        <f t="shared" si="178"/>
        <v>7_2000</v>
      </c>
      <c r="CH222">
        <f t="shared" si="179"/>
        <v>0.040753302004322256</v>
      </c>
      <c r="CI222" s="2">
        <f t="shared" si="180"/>
        <v>-0.012224073071825714</v>
      </c>
      <c r="CJ222" s="2">
        <v>1.0373493975903614</v>
      </c>
      <c r="CK222" s="2">
        <v>1.034564958283671</v>
      </c>
      <c r="CL222" s="2">
        <f t="shared" si="168"/>
        <v>-0.0027844393066904782</v>
      </c>
      <c r="CM222">
        <f t="shared" si="158"/>
        <v>4</v>
      </c>
      <c r="CN222">
        <v>1456.670044</v>
      </c>
      <c r="CO222">
        <v>1436.280029</v>
      </c>
      <c r="CP222" s="8">
        <f t="shared" si="197"/>
        <v>0.9860023104861763</v>
      </c>
      <c r="CQ222" s="8">
        <f t="shared" si="198"/>
        <v>0.9153342388634993</v>
      </c>
      <c r="CR222" s="8">
        <f t="shared" si="199"/>
        <v>0.7904603693490934</v>
      </c>
      <c r="CS222" s="2">
        <f t="shared" si="155"/>
        <v>0.0330046816381405</v>
      </c>
      <c r="CT222" s="2">
        <f t="shared" si="156"/>
        <v>0.03594978419049033</v>
      </c>
      <c r="CU222" s="8">
        <f t="shared" si="146"/>
        <v>1.1336174311472664</v>
      </c>
      <c r="CV222" s="8">
        <f t="shared" si="147"/>
        <v>0.583</v>
      </c>
      <c r="CW222">
        <f t="shared" si="148"/>
        <v>3</v>
      </c>
      <c r="CX222">
        <f t="shared" si="149"/>
        <v>1</v>
      </c>
      <c r="CY222" s="2">
        <f t="shared" si="150"/>
        <v>1.3400318902348043</v>
      </c>
      <c r="CZ222">
        <f t="shared" si="151"/>
        <v>0.875</v>
      </c>
      <c r="DA222">
        <f t="shared" si="152"/>
        <v>4</v>
      </c>
      <c r="DB222" s="3" t="str">
        <f t="shared" si="153"/>
        <v>7_2000</v>
      </c>
      <c r="DC222">
        <f t="shared" si="154"/>
        <v>1</v>
      </c>
    </row>
    <row r="223" spans="5:107" ht="18">
      <c r="E223" t="str">
        <f t="shared" si="169"/>
        <v>12_1984</v>
      </c>
      <c r="F223" s="3">
        <v>31017</v>
      </c>
      <c r="G223">
        <v>164.570007</v>
      </c>
      <c r="H223" s="4">
        <v>0</v>
      </c>
      <c r="I223">
        <f t="shared" si="192"/>
        <v>0.9825661358121042</v>
      </c>
      <c r="J223">
        <f t="shared" si="193"/>
        <v>1.02723570031219</v>
      </c>
      <c r="X223" s="3">
        <v>36800</v>
      </c>
      <c r="Y223">
        <v>13260.506</v>
      </c>
      <c r="Z223" s="2">
        <f t="shared" si="173"/>
        <v>0.029734826997560804</v>
      </c>
      <c r="AA223" s="2">
        <f t="shared" si="174"/>
        <v>0.025149346649500526</v>
      </c>
      <c r="AB223">
        <v>1977.75</v>
      </c>
      <c r="AC223">
        <v>1396.844</v>
      </c>
      <c r="AD223">
        <v>-401.511</v>
      </c>
      <c r="AE223">
        <f t="shared" si="170"/>
        <v>-580.906</v>
      </c>
      <c r="AF223">
        <f t="shared" si="171"/>
        <v>3374.594</v>
      </c>
      <c r="AG223" t="s">
        <v>92</v>
      </c>
      <c r="AH223" t="str">
        <f t="shared" si="172"/>
        <v>10_2000</v>
      </c>
      <c r="AI223" s="2">
        <f t="shared" si="181"/>
        <v>-0.011018475006761452</v>
      </c>
      <c r="AJ223">
        <f t="shared" si="186"/>
        <v>0</v>
      </c>
      <c r="AK223">
        <f t="shared" si="187"/>
        <v>-2</v>
      </c>
      <c r="AL223" s="6">
        <f t="shared" si="182"/>
        <v>36800</v>
      </c>
      <c r="AM223">
        <f t="shared" si="183"/>
        <v>-2</v>
      </c>
      <c r="AN223" t="str">
        <f t="shared" si="175"/>
        <v>10_2000</v>
      </c>
      <c r="AO223">
        <v>1.1102756524165478</v>
      </c>
      <c r="AP223">
        <v>6888.2</v>
      </c>
      <c r="AQ223">
        <v>81.234</v>
      </c>
      <c r="AR223">
        <v>173.9</v>
      </c>
      <c r="AS223" s="2">
        <f t="shared" si="157"/>
        <v>1.1040242372464308</v>
      </c>
      <c r="AT223" s="2">
        <f t="shared" si="157"/>
        <v>1.0759282110557473</v>
      </c>
      <c r="AU223" s="2">
        <f t="shared" si="157"/>
        <v>1.0178551291207758</v>
      </c>
      <c r="AV223" s="2">
        <f t="shared" si="157"/>
        <v>1.0345032718619869</v>
      </c>
      <c r="AW223" s="2">
        <f t="shared" si="159"/>
        <v>0.1644040845787852</v>
      </c>
      <c r="AX223" s="2">
        <f t="shared" si="159"/>
        <v>-0.0009005718782653105</v>
      </c>
      <c r="AY223" s="2">
        <f t="shared" si="159"/>
        <v>0.0005226013660746265</v>
      </c>
      <c r="AZ223" s="2">
        <f t="shared" si="159"/>
        <v>-0.0014895295777250794</v>
      </c>
      <c r="BB223" s="2" t="str">
        <f t="shared" si="194"/>
        <v>10_2000</v>
      </c>
      <c r="BC223" s="2">
        <f t="shared" si="160"/>
        <v>-0.011018475006761452</v>
      </c>
      <c r="BD223" s="2">
        <f t="shared" si="161"/>
        <v>0.0005226013660746265</v>
      </c>
      <c r="BE223">
        <f t="shared" si="162"/>
        <v>-0.018331666043865047</v>
      </c>
      <c r="BF223" s="2">
        <f t="shared" si="163"/>
        <v>0.0037378707406390266</v>
      </c>
      <c r="BG223">
        <f t="shared" si="164"/>
        <v>3</v>
      </c>
      <c r="BH223">
        <f t="shared" si="195"/>
        <v>4</v>
      </c>
      <c r="BI223">
        <f t="shared" si="165"/>
        <v>1436.280029</v>
      </c>
      <c r="BJ223" s="8">
        <f t="shared" si="184"/>
        <v>0.9283286957128609</v>
      </c>
      <c r="BK223" s="8">
        <f t="shared" si="185"/>
        <v>0.8016820659977304</v>
      </c>
      <c r="BL223" s="8">
        <f t="shared" si="196"/>
        <v>0.848887379467977</v>
      </c>
      <c r="BM223" t="str">
        <f>"9"&amp;RIGHT(BB222,5)</f>
        <v>9_2000</v>
      </c>
      <c r="BN223">
        <f t="shared" si="200"/>
        <v>4</v>
      </c>
      <c r="BP223">
        <f t="shared" si="207"/>
        <v>1</v>
      </c>
      <c r="BQ223" s="8">
        <f t="shared" si="202"/>
        <v>0.108</v>
      </c>
      <c r="BR223">
        <f t="shared" si="203"/>
        <v>2</v>
      </c>
      <c r="BS223" s="8">
        <f t="shared" si="204"/>
        <v>0.42400000000000004</v>
      </c>
      <c r="BT223">
        <f t="shared" si="201"/>
        <v>1</v>
      </c>
      <c r="BU223" s="8">
        <f t="shared" si="205"/>
        <v>0.123</v>
      </c>
      <c r="BV223" s="8">
        <f t="shared" si="206"/>
        <v>0.532</v>
      </c>
      <c r="BY223">
        <f t="shared" si="176"/>
        <v>2000</v>
      </c>
      <c r="BZ223">
        <f t="shared" si="188"/>
        <v>2000</v>
      </c>
      <c r="CA223">
        <f t="shared" si="189"/>
        <v>10</v>
      </c>
      <c r="CB223">
        <f t="shared" si="190"/>
        <v>9</v>
      </c>
      <c r="CC223">
        <f t="shared" si="191"/>
        <v>12</v>
      </c>
      <c r="CD223" t="str">
        <f t="shared" si="177"/>
        <v>9_2000</v>
      </c>
      <c r="CE223" t="str">
        <f t="shared" si="177"/>
        <v>12_2000</v>
      </c>
      <c r="CG223" s="3" t="str">
        <f t="shared" si="178"/>
        <v>10_2000</v>
      </c>
      <c r="CH223">
        <f t="shared" si="179"/>
        <v>0.029734826997560804</v>
      </c>
      <c r="CI223" s="2">
        <f t="shared" si="180"/>
        <v>-0.011018475006761452</v>
      </c>
      <c r="CJ223" s="2">
        <v>1.034564958283671</v>
      </c>
      <c r="CK223" s="2">
        <v>1.0343601895734595</v>
      </c>
      <c r="CL223" s="2">
        <f t="shared" si="168"/>
        <v>-0.000204768710211356</v>
      </c>
      <c r="CM223">
        <f t="shared" si="158"/>
        <v>4</v>
      </c>
      <c r="CN223">
        <v>1436.280029</v>
      </c>
      <c r="CO223">
        <v>1333.339966</v>
      </c>
      <c r="CP223" s="8">
        <f t="shared" si="197"/>
        <v>0.9283286957128609</v>
      </c>
      <c r="CQ223" s="8">
        <f t="shared" si="198"/>
        <v>0.8016820659977304</v>
      </c>
      <c r="CR223" s="8">
        <f t="shared" si="199"/>
        <v>0.848887379467977</v>
      </c>
      <c r="CS223" s="2">
        <f t="shared" si="155"/>
        <v>0.03305687971132257</v>
      </c>
      <c r="CT223" s="2">
        <f t="shared" si="156"/>
        <v>0.03546724255222422</v>
      </c>
      <c r="CU223" s="8">
        <f t="shared" si="146"/>
        <v>0.8383743662557741</v>
      </c>
      <c r="CV223" s="8">
        <f t="shared" si="147"/>
        <v>0.387</v>
      </c>
      <c r="CW223">
        <f t="shared" si="148"/>
        <v>2</v>
      </c>
      <c r="CX223">
        <f t="shared" si="149"/>
        <v>0</v>
      </c>
      <c r="CY223" s="2">
        <f t="shared" si="150"/>
        <v>1.3106662433804137</v>
      </c>
      <c r="CZ223">
        <f t="shared" si="151"/>
        <v>0.829</v>
      </c>
      <c r="DA223">
        <f t="shared" si="152"/>
        <v>4</v>
      </c>
      <c r="DB223" s="3" t="str">
        <f t="shared" si="153"/>
        <v>10_2000</v>
      </c>
      <c r="DC223">
        <f t="shared" si="154"/>
        <v>0</v>
      </c>
    </row>
    <row r="224" spans="5:107" ht="18">
      <c r="E224" t="str">
        <f t="shared" si="169"/>
        <v>1_1985</v>
      </c>
      <c r="F224" s="3">
        <v>31048</v>
      </c>
      <c r="G224">
        <v>179.630005</v>
      </c>
      <c r="H224" s="4">
        <v>0</v>
      </c>
      <c r="I224">
        <f t="shared" si="192"/>
        <v>1</v>
      </c>
      <c r="J224">
        <f t="shared" si="193"/>
        <v>1.111829818755296</v>
      </c>
      <c r="X224" s="3">
        <v>36892</v>
      </c>
      <c r="Y224">
        <v>13222.69</v>
      </c>
      <c r="Z224" s="2">
        <f t="shared" si="173"/>
        <v>0.023097095761363207</v>
      </c>
      <c r="AA224" s="2">
        <f t="shared" si="174"/>
        <v>-0.011358403111149551</v>
      </c>
      <c r="AB224">
        <v>1946.136</v>
      </c>
      <c r="AC224">
        <v>1376.171</v>
      </c>
      <c r="AD224">
        <v>-390.755</v>
      </c>
      <c r="AE224">
        <f t="shared" si="170"/>
        <v>-569.9649999999999</v>
      </c>
      <c r="AF224">
        <f t="shared" si="171"/>
        <v>3322.307</v>
      </c>
      <c r="AG224" t="s">
        <v>92</v>
      </c>
      <c r="AH224" t="str">
        <f t="shared" si="172"/>
        <v>1_2001</v>
      </c>
      <c r="AI224" s="2">
        <f t="shared" si="181"/>
        <v>-0.006637731236197597</v>
      </c>
      <c r="AJ224">
        <f t="shared" si="186"/>
        <v>0</v>
      </c>
      <c r="AK224">
        <f t="shared" si="187"/>
        <v>-3</v>
      </c>
      <c r="AL224" s="6">
        <f t="shared" si="182"/>
        <v>36892</v>
      </c>
      <c r="AM224">
        <f t="shared" si="183"/>
        <v>-3</v>
      </c>
      <c r="AN224" t="str">
        <f t="shared" si="175"/>
        <v>1_2001</v>
      </c>
      <c r="AO224">
        <v>1.0949140688716759</v>
      </c>
      <c r="AP224">
        <v>6977</v>
      </c>
      <c r="AQ224">
        <v>81.698</v>
      </c>
      <c r="AR224">
        <v>175.6</v>
      </c>
      <c r="AS224" s="2">
        <f t="shared" si="157"/>
        <v>1.1205034195338972</v>
      </c>
      <c r="AT224" s="2">
        <f t="shared" si="157"/>
        <v>1.067586797851667</v>
      </c>
      <c r="AU224" s="2">
        <f t="shared" si="157"/>
        <v>1.0187291136715046</v>
      </c>
      <c r="AV224" s="2">
        <f t="shared" si="157"/>
        <v>1.037212049616066</v>
      </c>
      <c r="AW224" s="2">
        <f t="shared" si="159"/>
        <v>0.016479182287466365</v>
      </c>
      <c r="AX224" s="2">
        <f t="shared" si="159"/>
        <v>-0.008341413204080217</v>
      </c>
      <c r="AY224" s="2">
        <f t="shared" si="159"/>
        <v>0.0008739845507288457</v>
      </c>
      <c r="AZ224" s="2">
        <f t="shared" si="159"/>
        <v>0.0027087777540790725</v>
      </c>
      <c r="BB224" s="2" t="str">
        <f t="shared" si="194"/>
        <v>1_2001</v>
      </c>
      <c r="BC224" s="2">
        <f t="shared" si="160"/>
        <v>-0.006637731236197597</v>
      </c>
      <c r="BD224" s="2">
        <f t="shared" si="161"/>
        <v>0.0008739845507288457</v>
      </c>
      <c r="BE224">
        <f t="shared" si="162"/>
        <v>-0.01889868713274412</v>
      </c>
      <c r="BF224" s="2">
        <f t="shared" si="163"/>
        <v>0.003564172786925335</v>
      </c>
      <c r="BG224">
        <f t="shared" si="164"/>
        <v>3</v>
      </c>
      <c r="BH224">
        <f t="shared" si="195"/>
        <v>4</v>
      </c>
      <c r="BI224">
        <f t="shared" si="165"/>
        <v>1333.339966</v>
      </c>
      <c r="BJ224" s="8">
        <f t="shared" si="184"/>
        <v>0.8635756598928799</v>
      </c>
      <c r="BK224" s="8">
        <f t="shared" si="185"/>
        <v>0.9144254436906304</v>
      </c>
      <c r="BL224" s="8">
        <f t="shared" si="196"/>
        <v>0.8022185131140065</v>
      </c>
      <c r="BM224" t="str">
        <f>"12"&amp;RIGHT(BB223,5)</f>
        <v>12_2000</v>
      </c>
      <c r="BN224">
        <f t="shared" si="200"/>
        <v>4</v>
      </c>
      <c r="BP224">
        <f t="shared" si="207"/>
        <v>1</v>
      </c>
      <c r="BQ224" s="8">
        <f t="shared" si="202"/>
        <v>0.226</v>
      </c>
      <c r="BR224">
        <f t="shared" si="203"/>
        <v>2</v>
      </c>
      <c r="BS224" s="8">
        <f t="shared" si="204"/>
        <v>0.365</v>
      </c>
      <c r="BT224">
        <f t="shared" si="201"/>
        <v>1</v>
      </c>
      <c r="BU224" s="8">
        <f t="shared" si="205"/>
        <v>0.172</v>
      </c>
      <c r="BV224" s="8">
        <f t="shared" si="206"/>
        <v>0.591</v>
      </c>
      <c r="BY224">
        <f t="shared" si="176"/>
        <v>2000</v>
      </c>
      <c r="BZ224">
        <f t="shared" si="188"/>
        <v>2001</v>
      </c>
      <c r="CA224">
        <f t="shared" si="189"/>
        <v>1</v>
      </c>
      <c r="CB224">
        <f t="shared" si="190"/>
        <v>12</v>
      </c>
      <c r="CC224">
        <f t="shared" si="191"/>
        <v>3</v>
      </c>
      <c r="CD224" t="str">
        <f t="shared" si="177"/>
        <v>12_2000</v>
      </c>
      <c r="CE224" t="str">
        <f t="shared" si="177"/>
        <v>3_2001</v>
      </c>
      <c r="CG224" s="3" t="str">
        <f t="shared" si="178"/>
        <v>1_2001</v>
      </c>
      <c r="CH224">
        <f t="shared" si="179"/>
        <v>0.023097095761363207</v>
      </c>
      <c r="CI224" s="2">
        <f t="shared" si="180"/>
        <v>-0.006637731236197597</v>
      </c>
      <c r="CJ224" s="2">
        <v>1.0343601895734595</v>
      </c>
      <c r="CK224" s="2">
        <v>1.0298245614035086</v>
      </c>
      <c r="CL224" s="2">
        <f t="shared" si="168"/>
        <v>-0.0045356281699509005</v>
      </c>
      <c r="CM224">
        <f t="shared" si="158"/>
        <v>4</v>
      </c>
      <c r="CN224">
        <v>1333.339966</v>
      </c>
      <c r="CO224">
        <v>1151.439941</v>
      </c>
      <c r="CP224" s="8">
        <f t="shared" si="197"/>
        <v>0.8635756598928799</v>
      </c>
      <c r="CQ224" s="8">
        <f t="shared" si="198"/>
        <v>0.9144254436906304</v>
      </c>
      <c r="CR224" s="8">
        <f t="shared" si="199"/>
        <v>0.8022185131140065</v>
      </c>
      <c r="CS224" s="2">
        <f t="shared" si="155"/>
        <v>0.03294060877390512</v>
      </c>
      <c r="CT224" s="2">
        <f t="shared" si="156"/>
        <v>0.03479664646724867</v>
      </c>
      <c r="CU224" s="8">
        <f t="shared" si="146"/>
        <v>0.6637736134458438</v>
      </c>
      <c r="CV224" s="8">
        <f t="shared" si="147"/>
        <v>0.283</v>
      </c>
      <c r="CW224">
        <f t="shared" si="148"/>
        <v>2</v>
      </c>
      <c r="CX224">
        <f t="shared" si="149"/>
        <v>0</v>
      </c>
      <c r="CY224" s="2">
        <f t="shared" si="150"/>
        <v>1.1907577858816127</v>
      </c>
      <c r="CZ224">
        <f t="shared" si="151"/>
        <v>0.72</v>
      </c>
      <c r="DA224">
        <f t="shared" si="152"/>
        <v>3</v>
      </c>
      <c r="DB224" s="3" t="str">
        <f t="shared" si="153"/>
        <v>1_2001</v>
      </c>
      <c r="DC224">
        <f t="shared" si="154"/>
        <v>0</v>
      </c>
    </row>
    <row r="225" spans="5:107" ht="18">
      <c r="E225" t="str">
        <f t="shared" si="169"/>
        <v>2_1985</v>
      </c>
      <c r="F225" s="3">
        <v>31079</v>
      </c>
      <c r="G225">
        <v>181.179993</v>
      </c>
      <c r="H225" s="4">
        <v>0</v>
      </c>
      <c r="I225">
        <f t="shared" si="192"/>
        <v>1</v>
      </c>
      <c r="J225">
        <f t="shared" si="193"/>
        <v>1.1082813864644723</v>
      </c>
      <c r="X225" s="3">
        <v>36982</v>
      </c>
      <c r="Y225">
        <v>13299.984</v>
      </c>
      <c r="Z225" s="2">
        <f t="shared" si="173"/>
        <v>0.010572423861634261</v>
      </c>
      <c r="AA225" s="2">
        <f t="shared" si="174"/>
        <v>0.023588055037710554</v>
      </c>
      <c r="AB225">
        <v>1886.626</v>
      </c>
      <c r="AC225">
        <v>1330.818</v>
      </c>
      <c r="AD225">
        <v>-358.543</v>
      </c>
      <c r="AE225">
        <f t="shared" si="170"/>
        <v>-555.808</v>
      </c>
      <c r="AF225">
        <f t="shared" si="171"/>
        <v>3217.444</v>
      </c>
      <c r="AG225" t="s">
        <v>92</v>
      </c>
      <c r="AH225" t="str">
        <f t="shared" si="172"/>
        <v>4_2001</v>
      </c>
      <c r="AI225" s="2">
        <f t="shared" si="181"/>
        <v>-0.012524671899728945</v>
      </c>
      <c r="AJ225">
        <f t="shared" si="186"/>
        <v>0</v>
      </c>
      <c r="AK225">
        <f t="shared" si="187"/>
        <v>-4</v>
      </c>
      <c r="AL225" s="6">
        <f t="shared" si="182"/>
        <v>36982</v>
      </c>
      <c r="AM225">
        <f t="shared" si="183"/>
        <v>-4</v>
      </c>
      <c r="AN225" t="str">
        <f t="shared" si="175"/>
        <v>4_2001</v>
      </c>
      <c r="AO225">
        <v>1.106860174438149</v>
      </c>
      <c r="AP225">
        <v>7001.2</v>
      </c>
      <c r="AQ225">
        <v>82.044</v>
      </c>
      <c r="AR225">
        <v>176.4</v>
      </c>
      <c r="AS225" s="2">
        <f t="shared" si="157"/>
        <v>1.0943358933286922</v>
      </c>
      <c r="AT225" s="2">
        <f t="shared" si="157"/>
        <v>1.0494820944072192</v>
      </c>
      <c r="AU225" s="2">
        <f t="shared" si="157"/>
        <v>1.01890166662527</v>
      </c>
      <c r="AV225" s="2">
        <f t="shared" si="157"/>
        <v>1.032182562902282</v>
      </c>
      <c r="AW225" s="2">
        <f t="shared" si="159"/>
        <v>-0.026167526205205016</v>
      </c>
      <c r="AX225" s="2">
        <f t="shared" si="159"/>
        <v>-0.018104703444447923</v>
      </c>
      <c r="AY225" s="2">
        <f t="shared" si="159"/>
        <v>0.00017255295376528146</v>
      </c>
      <c r="AZ225" s="2">
        <f t="shared" si="159"/>
        <v>-0.005029486713783893</v>
      </c>
      <c r="BB225" s="2" t="str">
        <f t="shared" si="194"/>
        <v>4_2001</v>
      </c>
      <c r="BC225" s="2">
        <f t="shared" si="160"/>
        <v>-0.012524671899728945</v>
      </c>
      <c r="BD225" s="2">
        <f t="shared" si="161"/>
        <v>0.00017255295376528146</v>
      </c>
      <c r="BE225">
        <f t="shared" si="162"/>
        <v>-0.04240495121451371</v>
      </c>
      <c r="BF225" s="2">
        <f t="shared" si="163"/>
        <v>0.0023381014188563753</v>
      </c>
      <c r="BG225">
        <f t="shared" si="164"/>
        <v>3</v>
      </c>
      <c r="BH225">
        <f t="shared" si="195"/>
        <v>3</v>
      </c>
      <c r="BI225">
        <f t="shared" si="165"/>
        <v>1151.439941</v>
      </c>
      <c r="BJ225" s="8">
        <f t="shared" si="184"/>
        <v>1.0588828358178344</v>
      </c>
      <c r="BK225" s="8">
        <f t="shared" si="185"/>
        <v>0.9289498886681402</v>
      </c>
      <c r="BL225" s="8">
        <f t="shared" si="196"/>
        <v>1.0120111162619465</v>
      </c>
      <c r="BM225" t="str">
        <f>"3"&amp;RIGHT(BB224,5)</f>
        <v>3_2001</v>
      </c>
      <c r="BN225">
        <f t="shared" si="200"/>
        <v>3</v>
      </c>
      <c r="BP225">
        <f t="shared" si="207"/>
        <v>1</v>
      </c>
      <c r="BQ225" s="8">
        <f t="shared" si="202"/>
        <v>0.064</v>
      </c>
      <c r="BR225">
        <f t="shared" si="203"/>
        <v>2</v>
      </c>
      <c r="BS225" s="8">
        <f t="shared" si="204"/>
        <v>0.478</v>
      </c>
      <c r="BT225">
        <f t="shared" si="201"/>
        <v>1</v>
      </c>
      <c r="BU225" s="8">
        <f t="shared" si="205"/>
        <v>0.142</v>
      </c>
      <c r="BV225" s="8">
        <f t="shared" si="206"/>
        <v>0.542</v>
      </c>
      <c r="BY225">
        <f t="shared" si="176"/>
        <v>2001</v>
      </c>
      <c r="BZ225">
        <f t="shared" si="188"/>
        <v>2001</v>
      </c>
      <c r="CA225">
        <f t="shared" si="189"/>
        <v>4</v>
      </c>
      <c r="CB225">
        <f t="shared" si="190"/>
        <v>3</v>
      </c>
      <c r="CC225">
        <f t="shared" si="191"/>
        <v>6</v>
      </c>
      <c r="CD225" t="str">
        <f t="shared" si="177"/>
        <v>3_2001</v>
      </c>
      <c r="CE225" t="str">
        <f t="shared" si="177"/>
        <v>6_2001</v>
      </c>
      <c r="CG225" s="3" t="str">
        <f t="shared" si="178"/>
        <v>4_2001</v>
      </c>
      <c r="CH225">
        <f t="shared" si="179"/>
        <v>0.010572423861634261</v>
      </c>
      <c r="CI225" s="2">
        <f t="shared" si="180"/>
        <v>-0.012524671899728945</v>
      </c>
      <c r="CJ225" s="2">
        <v>1.0298245614035086</v>
      </c>
      <c r="CK225" s="2">
        <v>1.0319396051103369</v>
      </c>
      <c r="CL225" s="2">
        <f t="shared" si="168"/>
        <v>0.0021150437068282457</v>
      </c>
      <c r="CM225">
        <f t="shared" si="158"/>
        <v>3</v>
      </c>
      <c r="CN225">
        <v>1151.439941</v>
      </c>
      <c r="CO225">
        <v>1219.23999</v>
      </c>
      <c r="CP225" s="8">
        <f t="shared" si="197"/>
        <v>1.0588828358178344</v>
      </c>
      <c r="CQ225" s="8">
        <f t="shared" si="198"/>
        <v>0.9289498886681402</v>
      </c>
      <c r="CR225" s="8">
        <f t="shared" si="199"/>
        <v>1.0120111162619465</v>
      </c>
      <c r="CS225" s="2">
        <f t="shared" si="155"/>
        <v>0.032632535757924415</v>
      </c>
      <c r="CT225" s="2">
        <f t="shared" si="156"/>
        <v>0.03533110488023339</v>
      </c>
      <c r="CU225" s="8">
        <f t="shared" si="146"/>
        <v>0.29923841604934326</v>
      </c>
      <c r="CV225" s="8">
        <f t="shared" si="147"/>
        <v>0.133</v>
      </c>
      <c r="CW225">
        <f t="shared" si="148"/>
        <v>1</v>
      </c>
      <c r="CX225">
        <f t="shared" si="149"/>
        <v>0</v>
      </c>
      <c r="CY225" s="2">
        <f t="shared" si="150"/>
        <v>1.3544942039651893</v>
      </c>
      <c r="CZ225">
        <f t="shared" si="151"/>
        <v>0.891</v>
      </c>
      <c r="DA225">
        <f t="shared" si="152"/>
        <v>4</v>
      </c>
      <c r="DB225" s="3" t="str">
        <f t="shared" si="153"/>
        <v>4_2001</v>
      </c>
      <c r="DC225">
        <f t="shared" si="154"/>
        <v>0</v>
      </c>
    </row>
    <row r="226" spans="5:107" ht="18">
      <c r="E226" t="str">
        <f t="shared" si="169"/>
        <v>3_1985</v>
      </c>
      <c r="F226" s="3">
        <v>31107</v>
      </c>
      <c r="G226">
        <v>179.029999</v>
      </c>
      <c r="H226" s="4">
        <v>0</v>
      </c>
      <c r="I226">
        <f t="shared" si="192"/>
        <v>0.9881333807094252</v>
      </c>
      <c r="J226">
        <f t="shared" si="193"/>
        <v>1.0818993480118635</v>
      </c>
      <c r="X226" s="3">
        <v>37073</v>
      </c>
      <c r="Y226">
        <v>13244.784</v>
      </c>
      <c r="Z226" s="2">
        <f t="shared" si="173"/>
        <v>0.005035884805301816</v>
      </c>
      <c r="AA226" s="2">
        <f t="shared" si="174"/>
        <v>-0.01649845543534445</v>
      </c>
      <c r="AB226">
        <v>1848.983</v>
      </c>
      <c r="AC226">
        <v>1265.968</v>
      </c>
      <c r="AD226">
        <v>-365.976</v>
      </c>
      <c r="AE226">
        <f t="shared" si="170"/>
        <v>-583.0149999999999</v>
      </c>
      <c r="AF226">
        <f t="shared" si="171"/>
        <v>3114.951</v>
      </c>
      <c r="AG226" t="s">
        <v>92</v>
      </c>
      <c r="AH226" t="str">
        <f t="shared" si="172"/>
        <v>7_2001</v>
      </c>
      <c r="AI226" s="2">
        <f t="shared" si="181"/>
        <v>-0.005536539056332446</v>
      </c>
      <c r="AJ226">
        <f t="shared" si="186"/>
        <v>0</v>
      </c>
      <c r="AK226">
        <f t="shared" si="187"/>
        <v>-5</v>
      </c>
      <c r="AL226" s="6">
        <f t="shared" si="182"/>
        <v>37073</v>
      </c>
      <c r="AM226">
        <f t="shared" si="183"/>
        <v>-5</v>
      </c>
      <c r="AN226" t="str">
        <f t="shared" si="175"/>
        <v>7_2001</v>
      </c>
      <c r="AO226">
        <v>1.1053341412010522</v>
      </c>
      <c r="AP226">
        <v>7072.2</v>
      </c>
      <c r="AQ226">
        <v>82.465</v>
      </c>
      <c r="AR226">
        <v>177.4</v>
      </c>
      <c r="AS226" s="2">
        <f t="shared" si="157"/>
        <v>1.107080663730116</v>
      </c>
      <c r="AT226" s="2">
        <f t="shared" si="157"/>
        <v>1.0455492970239944</v>
      </c>
      <c r="AU226" s="2">
        <f t="shared" si="157"/>
        <v>1.0203159991586555</v>
      </c>
      <c r="AV226" s="2">
        <f t="shared" si="157"/>
        <v>1.0272148233931675</v>
      </c>
      <c r="AW226" s="2">
        <f t="shared" si="159"/>
        <v>0.012744770401423855</v>
      </c>
      <c r="AX226" s="2">
        <f t="shared" si="159"/>
        <v>-0.003932797383224829</v>
      </c>
      <c r="AY226" s="2">
        <f t="shared" si="159"/>
        <v>0.0014143325333855206</v>
      </c>
      <c r="AZ226" s="2">
        <f t="shared" si="159"/>
        <v>-0.004967739509114555</v>
      </c>
      <c r="BB226" s="2" t="str">
        <f t="shared" si="194"/>
        <v>7_2001</v>
      </c>
      <c r="BC226" s="2">
        <f t="shared" si="160"/>
        <v>-0.005536539056332446</v>
      </c>
      <c r="BD226" s="2">
        <f t="shared" si="161"/>
        <v>0.0014143325333855206</v>
      </c>
      <c r="BE226">
        <f t="shared" si="162"/>
        <v>-0.03571741719902044</v>
      </c>
      <c r="BF226" s="2">
        <f t="shared" si="163"/>
        <v>0.0029834714039542742</v>
      </c>
      <c r="BG226">
        <f t="shared" si="164"/>
        <v>3</v>
      </c>
      <c r="BH226">
        <f t="shared" si="195"/>
        <v>4</v>
      </c>
      <c r="BI226">
        <f t="shared" si="165"/>
        <v>1219.23999</v>
      </c>
      <c r="BJ226" s="8">
        <f t="shared" si="184"/>
        <v>0.8772924229626031</v>
      </c>
      <c r="BK226" s="8">
        <f t="shared" si="185"/>
        <v>0.9557347442319374</v>
      </c>
      <c r="BL226" s="8">
        <f t="shared" si="196"/>
        <v>0.9238049729651666</v>
      </c>
      <c r="BM226" t="str">
        <f>"6"&amp;RIGHT(BB225,5)</f>
        <v>6_2001</v>
      </c>
      <c r="BN226">
        <f t="shared" si="200"/>
        <v>4</v>
      </c>
      <c r="BP226">
        <f t="shared" si="207"/>
        <v>2</v>
      </c>
      <c r="BQ226" s="8">
        <f t="shared" si="202"/>
        <v>0.29</v>
      </c>
      <c r="BR226">
        <f t="shared" si="203"/>
        <v>2</v>
      </c>
      <c r="BS226" s="8">
        <f t="shared" si="204"/>
        <v>0.271</v>
      </c>
      <c r="BT226">
        <f t="shared" si="201"/>
        <v>1</v>
      </c>
      <c r="BU226" s="8">
        <f t="shared" si="205"/>
        <v>0.152</v>
      </c>
      <c r="BV226" s="8">
        <f t="shared" si="206"/>
        <v>0.5609999999999999</v>
      </c>
      <c r="BY226">
        <f t="shared" si="176"/>
        <v>2001</v>
      </c>
      <c r="BZ226">
        <f t="shared" si="188"/>
        <v>2001</v>
      </c>
      <c r="CA226">
        <f t="shared" si="189"/>
        <v>7</v>
      </c>
      <c r="CB226">
        <f t="shared" si="190"/>
        <v>6</v>
      </c>
      <c r="CC226">
        <f t="shared" si="191"/>
        <v>9</v>
      </c>
      <c r="CD226" t="str">
        <f t="shared" si="177"/>
        <v>6_2001</v>
      </c>
      <c r="CE226" t="str">
        <f t="shared" si="177"/>
        <v>9_2001</v>
      </c>
      <c r="CG226" s="3" t="str">
        <f t="shared" si="178"/>
        <v>7_2001</v>
      </c>
      <c r="CH226">
        <f t="shared" si="179"/>
        <v>0.005035884805301816</v>
      </c>
      <c r="CI226" s="2">
        <f t="shared" si="180"/>
        <v>-0.005536539056332446</v>
      </c>
      <c r="CJ226" s="2">
        <v>1.0319396051103369</v>
      </c>
      <c r="CK226" s="2">
        <v>1.025921658986175</v>
      </c>
      <c r="CL226" s="2">
        <f t="shared" si="168"/>
        <v>-0.006017946124161844</v>
      </c>
      <c r="CM226">
        <f t="shared" si="158"/>
        <v>4</v>
      </c>
      <c r="CN226">
        <v>1219.23999</v>
      </c>
      <c r="CO226">
        <v>1069.630005</v>
      </c>
      <c r="CP226" s="8">
        <f t="shared" si="197"/>
        <v>0.8772924229626031</v>
      </c>
      <c r="CQ226" s="8">
        <f t="shared" si="198"/>
        <v>0.9557347442319374</v>
      </c>
      <c r="CR226" s="8">
        <f t="shared" si="199"/>
        <v>0.9238049729651666</v>
      </c>
      <c r="CS226" s="2">
        <f t="shared" si="155"/>
        <v>0.03235443897885832</v>
      </c>
      <c r="CT226" s="2">
        <f t="shared" si="156"/>
        <v>0.0358474982878656</v>
      </c>
      <c r="CU226" s="8">
        <f t="shared" si="146"/>
        <v>0.14048078794403532</v>
      </c>
      <c r="CV226" s="8">
        <f t="shared" si="147"/>
        <v>0.112</v>
      </c>
      <c r="CW226">
        <f t="shared" si="148"/>
        <v>1</v>
      </c>
      <c r="CX226">
        <f t="shared" si="149"/>
        <v>0</v>
      </c>
      <c r="CY226" s="2">
        <f t="shared" si="150"/>
        <v>1.1544470136206566</v>
      </c>
      <c r="CZ226">
        <f t="shared" si="151"/>
        <v>0.679</v>
      </c>
      <c r="DA226">
        <f t="shared" si="152"/>
        <v>3</v>
      </c>
      <c r="DB226" s="3" t="str">
        <f t="shared" si="153"/>
        <v>7_2001</v>
      </c>
      <c r="DC226">
        <f t="shared" si="154"/>
        <v>0</v>
      </c>
    </row>
    <row r="227" spans="5:107" ht="18">
      <c r="E227" t="str">
        <f t="shared" si="169"/>
        <v>4_1985</v>
      </c>
      <c r="F227" s="3">
        <v>31138</v>
      </c>
      <c r="G227">
        <v>179.009995</v>
      </c>
      <c r="H227" s="4">
        <v>0</v>
      </c>
      <c r="I227">
        <f t="shared" si="192"/>
        <v>0.988022971167683</v>
      </c>
      <c r="J227">
        <f t="shared" si="193"/>
        <v>1.072162246040994</v>
      </c>
      <c r="X227" s="3">
        <v>37165</v>
      </c>
      <c r="Y227">
        <v>13280.859</v>
      </c>
      <c r="Z227" s="2">
        <f t="shared" si="173"/>
        <v>0.0015348584737264748</v>
      </c>
      <c r="AA227" s="2">
        <f t="shared" si="174"/>
        <v>0.010939447489037635</v>
      </c>
      <c r="AB227">
        <v>1823.051</v>
      </c>
      <c r="AC227">
        <v>1225.899</v>
      </c>
      <c r="AD227">
        <v>-356.441</v>
      </c>
      <c r="AE227">
        <f t="shared" si="170"/>
        <v>-597.152</v>
      </c>
      <c r="AF227">
        <f t="shared" si="171"/>
        <v>3048.95</v>
      </c>
      <c r="AG227" t="s">
        <v>92</v>
      </c>
      <c r="AH227" t="str">
        <f t="shared" si="172"/>
        <v>10_2001</v>
      </c>
      <c r="AI227" s="2">
        <f t="shared" si="181"/>
        <v>-0.003501026331575341</v>
      </c>
      <c r="AJ227">
        <f t="shared" si="186"/>
        <v>0</v>
      </c>
      <c r="AK227">
        <f t="shared" si="187"/>
        <v>-6</v>
      </c>
      <c r="AL227" s="6">
        <f t="shared" si="182"/>
        <v>37165</v>
      </c>
      <c r="AM227">
        <f t="shared" si="183"/>
        <v>-6</v>
      </c>
      <c r="AN227" t="str">
        <f t="shared" si="175"/>
        <v>10_2001</v>
      </c>
      <c r="AO227">
        <v>1.135191144508281</v>
      </c>
      <c r="AP227">
        <v>7208.4</v>
      </c>
      <c r="AQ227">
        <v>82.637</v>
      </c>
      <c r="AR227">
        <v>177.6</v>
      </c>
      <c r="AS227" s="2">
        <f t="shared" si="157"/>
        <v>1.022440816420232</v>
      </c>
      <c r="AT227" s="2">
        <f t="shared" si="157"/>
        <v>1.0464852936906595</v>
      </c>
      <c r="AU227" s="2">
        <f t="shared" si="157"/>
        <v>1.0172710933845435</v>
      </c>
      <c r="AV227" s="2">
        <f t="shared" si="157"/>
        <v>1.0212765957446808</v>
      </c>
      <c r="AW227" s="2">
        <f t="shared" si="159"/>
        <v>-0.08463984730988394</v>
      </c>
      <c r="AX227" s="2">
        <f t="shared" si="159"/>
        <v>0.0009359966666651065</v>
      </c>
      <c r="AY227" s="2">
        <f t="shared" si="159"/>
        <v>-0.0030449057741119834</v>
      </c>
      <c r="AZ227" s="2">
        <f t="shared" si="159"/>
        <v>-0.005938227648486727</v>
      </c>
      <c r="BB227" s="2" t="str">
        <f t="shared" si="194"/>
        <v>10_2001</v>
      </c>
      <c r="BC227" s="2">
        <f t="shared" si="160"/>
        <v>-0.003501026331575341</v>
      </c>
      <c r="BD227" s="2">
        <f t="shared" si="161"/>
        <v>-0.0030449057741119834</v>
      </c>
      <c r="BE227">
        <f t="shared" si="162"/>
        <v>-0.02819996852383433</v>
      </c>
      <c r="BF227" s="2">
        <f t="shared" si="163"/>
        <v>-0.0005840357362323356</v>
      </c>
      <c r="BG227">
        <f t="shared" si="164"/>
        <v>4</v>
      </c>
      <c r="BH227">
        <f t="shared" si="195"/>
        <v>4</v>
      </c>
      <c r="BI227">
        <f t="shared" si="165"/>
        <v>1069.630005</v>
      </c>
      <c r="BJ227" s="8">
        <f t="shared" si="184"/>
        <v>1.0894141100688364</v>
      </c>
      <c r="BK227" s="8">
        <f t="shared" si="185"/>
        <v>1.0530182967333643</v>
      </c>
      <c r="BL227" s="8">
        <f t="shared" si="196"/>
        <v>0.8918878355511353</v>
      </c>
      <c r="BM227" t="str">
        <f>"9"&amp;RIGHT(BB226,5)</f>
        <v>9_2001</v>
      </c>
      <c r="BN227">
        <f t="shared" si="200"/>
        <v>4</v>
      </c>
      <c r="BP227">
        <f t="shared" si="207"/>
        <v>2</v>
      </c>
      <c r="BQ227" s="8">
        <f t="shared" si="202"/>
        <v>0.359</v>
      </c>
      <c r="BR227">
        <f t="shared" si="203"/>
        <v>4</v>
      </c>
      <c r="BS227" s="8">
        <f t="shared" si="204"/>
        <v>0.833</v>
      </c>
      <c r="BT227">
        <f t="shared" si="201"/>
        <v>3</v>
      </c>
      <c r="BU227" s="8">
        <f t="shared" si="205"/>
        <v>0.689</v>
      </c>
      <c r="BV227" s="8">
        <f t="shared" si="206"/>
        <v>1.192</v>
      </c>
      <c r="BY227">
        <f t="shared" si="176"/>
        <v>2001</v>
      </c>
      <c r="BZ227">
        <f t="shared" si="188"/>
        <v>2001</v>
      </c>
      <c r="CA227">
        <f t="shared" si="189"/>
        <v>10</v>
      </c>
      <c r="CB227">
        <f t="shared" si="190"/>
        <v>9</v>
      </c>
      <c r="CC227">
        <f t="shared" si="191"/>
        <v>12</v>
      </c>
      <c r="CD227" t="str">
        <f t="shared" si="177"/>
        <v>9_2001</v>
      </c>
      <c r="CE227" t="str">
        <f t="shared" si="177"/>
        <v>12_2001</v>
      </c>
      <c r="CG227" s="3" t="str">
        <f t="shared" si="178"/>
        <v>10_2001</v>
      </c>
      <c r="CH227">
        <f t="shared" si="179"/>
        <v>0.0015348584737264748</v>
      </c>
      <c r="CI227" s="2">
        <f t="shared" si="180"/>
        <v>-0.003501026331575341</v>
      </c>
      <c r="CJ227" s="2">
        <v>1.025921658986175</v>
      </c>
      <c r="CK227" s="2">
        <v>1.016036655211913</v>
      </c>
      <c r="CL227" s="2">
        <f t="shared" si="168"/>
        <v>-0.009885003774261936</v>
      </c>
      <c r="CM227">
        <f t="shared" si="158"/>
        <v>4</v>
      </c>
      <c r="CN227">
        <v>1069.630005</v>
      </c>
      <c r="CO227">
        <v>1165.27002</v>
      </c>
      <c r="CP227" s="8">
        <f t="shared" si="197"/>
        <v>1.0894141100688364</v>
      </c>
      <c r="CQ227" s="8">
        <f t="shared" si="198"/>
        <v>1.0530182967333643</v>
      </c>
      <c r="CR227" s="8">
        <f t="shared" si="199"/>
        <v>0.8918878355511353</v>
      </c>
      <c r="CS227" s="2">
        <f t="shared" si="155"/>
        <v>0.03225230486062968</v>
      </c>
      <c r="CT227" s="2">
        <f t="shared" si="156"/>
        <v>0.03661528638644329</v>
      </c>
      <c r="CU227" s="8">
        <f t="shared" si="146"/>
        <v>0.0419185161499857</v>
      </c>
      <c r="CV227" s="8">
        <f t="shared" si="147"/>
        <v>0.095</v>
      </c>
      <c r="CW227">
        <f t="shared" si="148"/>
        <v>1</v>
      </c>
      <c r="CX227">
        <f t="shared" si="149"/>
        <v>0</v>
      </c>
      <c r="CY227" s="2">
        <f t="shared" si="150"/>
        <v>1.0956165218708105</v>
      </c>
      <c r="CZ227">
        <f t="shared" si="151"/>
        <v>0.62</v>
      </c>
      <c r="DA227">
        <f t="shared" si="152"/>
        <v>3</v>
      </c>
      <c r="DB227" s="3" t="str">
        <f t="shared" si="153"/>
        <v>10_2001</v>
      </c>
      <c r="DC227">
        <f t="shared" si="154"/>
        <v>0</v>
      </c>
    </row>
    <row r="228" spans="5:107" ht="18">
      <c r="E228" t="str">
        <f t="shared" si="169"/>
        <v>5_1985</v>
      </c>
      <c r="F228" s="3">
        <v>31168</v>
      </c>
      <c r="G228">
        <v>191.059998</v>
      </c>
      <c r="H228" s="4">
        <v>0</v>
      </c>
      <c r="I228">
        <f t="shared" si="192"/>
        <v>1</v>
      </c>
      <c r="J228">
        <f t="shared" si="193"/>
        <v>1.1216555310967007</v>
      </c>
      <c r="X228" s="3">
        <v>37257</v>
      </c>
      <c r="Y228">
        <v>13397.002</v>
      </c>
      <c r="Z228" s="2">
        <f t="shared" si="173"/>
        <v>0.013182794121317176</v>
      </c>
      <c r="AA228" s="2">
        <f t="shared" si="174"/>
        <v>0.03544211479581283</v>
      </c>
      <c r="AB228">
        <v>1876.715</v>
      </c>
      <c r="AC228">
        <v>1252.821</v>
      </c>
      <c r="AD228">
        <v>-372.592</v>
      </c>
      <c r="AE228">
        <f t="shared" si="170"/>
        <v>-623.894</v>
      </c>
      <c r="AF228">
        <f t="shared" si="171"/>
        <v>3129.536</v>
      </c>
      <c r="AG228">
        <v>675.867</v>
      </c>
      <c r="AH228" t="str">
        <f t="shared" si="172"/>
        <v>1_2002</v>
      </c>
      <c r="AI228" s="2">
        <f t="shared" si="181"/>
        <v>0.011647935647590701</v>
      </c>
      <c r="AJ228">
        <f t="shared" si="186"/>
        <v>1</v>
      </c>
      <c r="AK228">
        <f t="shared" si="187"/>
        <v>0</v>
      </c>
      <c r="AL228" s="6">
        <f t="shared" si="182"/>
        <v>37257</v>
      </c>
      <c r="AM228">
        <f t="shared" si="183"/>
        <v>1</v>
      </c>
      <c r="AN228" t="str">
        <f t="shared" si="175"/>
        <v>1_2002</v>
      </c>
      <c r="AO228">
        <v>1.1573507484011076</v>
      </c>
      <c r="AP228">
        <v>7174.3</v>
      </c>
      <c r="AQ228">
        <v>82.862</v>
      </c>
      <c r="AR228">
        <v>177.7</v>
      </c>
      <c r="AS228" s="2">
        <f t="shared" si="157"/>
        <v>1.057024273689143</v>
      </c>
      <c r="AT228" s="2">
        <f t="shared" si="157"/>
        <v>1.0282786297835746</v>
      </c>
      <c r="AU228" s="2">
        <f t="shared" si="157"/>
        <v>1.0142475948003624</v>
      </c>
      <c r="AV228" s="2">
        <f t="shared" si="157"/>
        <v>1.0119589977220957</v>
      </c>
      <c r="AW228" s="2">
        <f t="shared" si="159"/>
        <v>0.03458345726891099</v>
      </c>
      <c r="AX228" s="2">
        <f t="shared" si="159"/>
        <v>-0.018206663907084808</v>
      </c>
      <c r="AY228" s="2">
        <f t="shared" si="159"/>
        <v>-0.0030234985841810502</v>
      </c>
      <c r="AZ228" s="2">
        <f t="shared" si="159"/>
        <v>-0.009317598022585027</v>
      </c>
      <c r="BB228" s="2" t="str">
        <f t="shared" si="194"/>
        <v>1_2002</v>
      </c>
      <c r="BC228" s="2">
        <f t="shared" si="160"/>
        <v>0.011647935647590701</v>
      </c>
      <c r="BD228" s="2">
        <f t="shared" si="161"/>
        <v>-0.0030234985841810502</v>
      </c>
      <c r="BE228">
        <f t="shared" si="162"/>
        <v>-0.00991430164004603</v>
      </c>
      <c r="BF228" s="2">
        <f t="shared" si="163"/>
        <v>-0.004481518871142232</v>
      </c>
      <c r="BG228">
        <f t="shared" si="164"/>
        <v>1</v>
      </c>
      <c r="BH228">
        <f t="shared" si="195"/>
        <v>1</v>
      </c>
      <c r="BI228">
        <f t="shared" si="165"/>
        <v>1165.27002</v>
      </c>
      <c r="BJ228" s="8">
        <f t="shared" si="184"/>
        <v>0.9665913879771832</v>
      </c>
      <c r="BK228" s="8">
        <f t="shared" si="185"/>
        <v>0.8186857755080664</v>
      </c>
      <c r="BL228" s="8">
        <f t="shared" si="196"/>
        <v>0.7027984912887402</v>
      </c>
      <c r="BM228" t="str">
        <f>"12"&amp;RIGHT(BB227,5)</f>
        <v>12_2001</v>
      </c>
      <c r="BN228">
        <f t="shared" si="200"/>
        <v>1</v>
      </c>
      <c r="BP228">
        <f t="shared" si="207"/>
        <v>4</v>
      </c>
      <c r="BQ228" s="8">
        <f t="shared" si="202"/>
        <v>0.852</v>
      </c>
      <c r="BR228">
        <f t="shared" si="203"/>
        <v>4</v>
      </c>
      <c r="BS228" s="8">
        <f t="shared" si="204"/>
        <v>0.8280000000000001</v>
      </c>
      <c r="BT228">
        <f t="shared" si="201"/>
        <v>4</v>
      </c>
      <c r="BU228" s="8">
        <f t="shared" si="205"/>
        <v>0.931</v>
      </c>
      <c r="BV228" s="8">
        <f t="shared" si="206"/>
        <v>1.6800000000000002</v>
      </c>
      <c r="BY228">
        <f t="shared" si="176"/>
        <v>2001</v>
      </c>
      <c r="BZ228">
        <f t="shared" si="188"/>
        <v>2002</v>
      </c>
      <c r="CA228">
        <f t="shared" si="189"/>
        <v>1</v>
      </c>
      <c r="CB228">
        <f t="shared" si="190"/>
        <v>12</v>
      </c>
      <c r="CC228">
        <f t="shared" si="191"/>
        <v>3</v>
      </c>
      <c r="CD228" t="str">
        <f t="shared" si="177"/>
        <v>12_2001</v>
      </c>
      <c r="CE228" t="str">
        <f t="shared" si="177"/>
        <v>3_2002</v>
      </c>
      <c r="CG228" s="3" t="str">
        <f t="shared" si="178"/>
        <v>1_2002</v>
      </c>
      <c r="CH228">
        <f t="shared" si="179"/>
        <v>0.013182794121317176</v>
      </c>
      <c r="CI228" s="2">
        <f t="shared" si="180"/>
        <v>0.011647935647590701</v>
      </c>
      <c r="CJ228" s="2">
        <v>1.016036655211913</v>
      </c>
      <c r="CK228" s="2">
        <v>1.0136286201022147</v>
      </c>
      <c r="CL228" s="2">
        <f t="shared" si="168"/>
        <v>-0.0024080351096984476</v>
      </c>
      <c r="CM228">
        <f t="shared" si="158"/>
        <v>1</v>
      </c>
      <c r="CN228">
        <v>1165.27002</v>
      </c>
      <c r="CO228">
        <v>1126.339966</v>
      </c>
      <c r="CP228" s="8">
        <f t="shared" si="197"/>
        <v>0.9665913879771832</v>
      </c>
      <c r="CQ228" s="8">
        <f t="shared" si="198"/>
        <v>0.8186857755080664</v>
      </c>
      <c r="CR228" s="8">
        <f t="shared" si="199"/>
        <v>0.7027984912887402</v>
      </c>
      <c r="CS228" s="2">
        <f t="shared" si="155"/>
        <v>0.032767867241197485</v>
      </c>
      <c r="CT228" s="2">
        <f t="shared" si="156"/>
        <v>0.03671275121116557</v>
      </c>
      <c r="CU228" s="8">
        <f t="shared" si="146"/>
        <v>0.35907943933408754</v>
      </c>
      <c r="CV228" s="8">
        <f t="shared" si="147"/>
        <v>0.141</v>
      </c>
      <c r="CW228">
        <f t="shared" si="148"/>
        <v>1</v>
      </c>
      <c r="CX228">
        <f t="shared" si="149"/>
        <v>0</v>
      </c>
      <c r="CY228" s="2">
        <f t="shared" si="150"/>
        <v>0.6827277917529598</v>
      </c>
      <c r="CZ228">
        <f t="shared" si="151"/>
        <v>0.183</v>
      </c>
      <c r="DA228">
        <f t="shared" si="152"/>
        <v>1</v>
      </c>
      <c r="DB228" s="3" t="str">
        <f t="shared" si="153"/>
        <v>1_2002</v>
      </c>
      <c r="DC228">
        <f t="shared" si="154"/>
        <v>1</v>
      </c>
    </row>
    <row r="229" spans="5:107" ht="18">
      <c r="E229" t="str">
        <f t="shared" si="169"/>
        <v>6_1985</v>
      </c>
      <c r="F229" s="3">
        <v>31199</v>
      </c>
      <c r="G229">
        <v>191.449997</v>
      </c>
      <c r="H229" s="4">
        <v>0</v>
      </c>
      <c r="I229">
        <f t="shared" si="192"/>
        <v>1</v>
      </c>
      <c r="J229">
        <f t="shared" si="193"/>
        <v>1.1030661407221234</v>
      </c>
      <c r="X229" s="3">
        <v>37347</v>
      </c>
      <c r="Y229">
        <v>13478.152</v>
      </c>
      <c r="Z229" s="2">
        <f t="shared" si="173"/>
        <v>0.013396106341180491</v>
      </c>
      <c r="AA229" s="2">
        <f t="shared" si="174"/>
        <v>0.024450338942639593</v>
      </c>
      <c r="AB229">
        <v>1939.905</v>
      </c>
      <c r="AC229">
        <v>1287.83</v>
      </c>
      <c r="AD229">
        <v>-415.681</v>
      </c>
      <c r="AE229">
        <f t="shared" si="170"/>
        <v>-652.075</v>
      </c>
      <c r="AF229">
        <f t="shared" si="171"/>
        <v>3227.7349999999997</v>
      </c>
      <c r="AG229">
        <v>692.633</v>
      </c>
      <c r="AH229" t="str">
        <f t="shared" si="172"/>
        <v>4_2002</v>
      </c>
      <c r="AI229" s="2">
        <f t="shared" si="181"/>
        <v>0.00021331221986331528</v>
      </c>
      <c r="AJ229">
        <f t="shared" si="186"/>
        <v>2</v>
      </c>
      <c r="AK229">
        <f t="shared" si="187"/>
        <v>0</v>
      </c>
      <c r="AL229" s="6">
        <f t="shared" si="182"/>
        <v>37347</v>
      </c>
      <c r="AM229">
        <f t="shared" si="183"/>
        <v>2</v>
      </c>
      <c r="AN229" t="str">
        <f t="shared" si="175"/>
        <v>4_2002</v>
      </c>
      <c r="AO229">
        <v>1.1088880292198167</v>
      </c>
      <c r="AP229">
        <v>7305.4</v>
      </c>
      <c r="AQ229">
        <v>83.366</v>
      </c>
      <c r="AR229">
        <v>179.3</v>
      </c>
      <c r="AS229" s="2">
        <f t="shared" si="157"/>
        <v>1.0018320785484012</v>
      </c>
      <c r="AT229" s="2">
        <f t="shared" si="157"/>
        <v>1.0434496943381135</v>
      </c>
      <c r="AU229" s="2">
        <f t="shared" si="157"/>
        <v>1.0161133050558238</v>
      </c>
      <c r="AV229" s="2">
        <f t="shared" si="157"/>
        <v>1.0164399092970522</v>
      </c>
      <c r="AW229" s="2">
        <f t="shared" si="159"/>
        <v>-0.05519219514074192</v>
      </c>
      <c r="AX229" s="2">
        <f t="shared" si="159"/>
        <v>0.015171064554538871</v>
      </c>
      <c r="AY229" s="2">
        <f t="shared" si="159"/>
        <v>0.0018657102554613392</v>
      </c>
      <c r="AZ229" s="2">
        <f t="shared" si="159"/>
        <v>0.004480911574956448</v>
      </c>
      <c r="BB229" s="2" t="str">
        <f t="shared" si="194"/>
        <v>4_2002</v>
      </c>
      <c r="BC229" s="2">
        <f t="shared" si="160"/>
        <v>0.00021331221986331528</v>
      </c>
      <c r="BD229" s="2">
        <f t="shared" si="161"/>
        <v>0.0018657102554613392</v>
      </c>
      <c r="BE229">
        <f t="shared" si="162"/>
        <v>0.00282368247954623</v>
      </c>
      <c r="BF229" s="2">
        <f t="shared" si="163"/>
        <v>-0.002788361569446174</v>
      </c>
      <c r="BG229">
        <f t="shared" si="164"/>
        <v>2</v>
      </c>
      <c r="BH229">
        <f t="shared" si="195"/>
        <v>1</v>
      </c>
      <c r="BI229">
        <f t="shared" si="165"/>
        <v>1126.339966</v>
      </c>
      <c r="BJ229" s="8">
        <f t="shared" si="184"/>
        <v>0.8469822778178858</v>
      </c>
      <c r="BK229" s="8">
        <f t="shared" si="185"/>
        <v>0.7270895437621362</v>
      </c>
      <c r="BL229" s="8">
        <f t="shared" si="196"/>
        <v>0.8070654122558233</v>
      </c>
      <c r="BM229" t="str">
        <f>"3"&amp;RIGHT(BB228,5)</f>
        <v>3_2002</v>
      </c>
      <c r="BN229">
        <f t="shared" si="200"/>
        <v>1</v>
      </c>
      <c r="BP229">
        <f t="shared" si="207"/>
        <v>3</v>
      </c>
      <c r="BQ229" s="8">
        <f t="shared" si="202"/>
        <v>0.551</v>
      </c>
      <c r="BR229">
        <f t="shared" si="203"/>
        <v>1</v>
      </c>
      <c r="BS229" s="8">
        <f t="shared" si="204"/>
        <v>0.20699999999999996</v>
      </c>
      <c r="BT229">
        <f t="shared" si="201"/>
        <v>2</v>
      </c>
      <c r="BU229" s="8">
        <f t="shared" si="205"/>
        <v>0.315</v>
      </c>
      <c r="BV229" s="8">
        <f t="shared" si="206"/>
        <v>0.758</v>
      </c>
      <c r="BY229">
        <f t="shared" si="176"/>
        <v>2002</v>
      </c>
      <c r="BZ229">
        <f t="shared" si="188"/>
        <v>2002</v>
      </c>
      <c r="CA229">
        <f t="shared" si="189"/>
        <v>4</v>
      </c>
      <c r="CB229">
        <f t="shared" si="190"/>
        <v>3</v>
      </c>
      <c r="CC229">
        <f t="shared" si="191"/>
        <v>6</v>
      </c>
      <c r="CD229" t="str">
        <f t="shared" si="177"/>
        <v>3_2002</v>
      </c>
      <c r="CE229" t="str">
        <f t="shared" si="177"/>
        <v>6_2002</v>
      </c>
      <c r="CG229" s="3" t="str">
        <f t="shared" si="178"/>
        <v>4_2002</v>
      </c>
      <c r="CH229">
        <f t="shared" si="179"/>
        <v>0.013396106341180491</v>
      </c>
      <c r="CI229" s="2">
        <f t="shared" si="180"/>
        <v>0.00021331221986331528</v>
      </c>
      <c r="CJ229" s="2">
        <v>1.0136286201022147</v>
      </c>
      <c r="CK229" s="2">
        <v>1.0106921778277997</v>
      </c>
      <c r="CL229" s="2">
        <f t="shared" si="168"/>
        <v>-0.002936442274414919</v>
      </c>
      <c r="CM229">
        <f t="shared" si="158"/>
        <v>1</v>
      </c>
      <c r="CN229">
        <v>1126.339966</v>
      </c>
      <c r="CO229">
        <v>953.98999</v>
      </c>
      <c r="CP229" s="8">
        <f t="shared" si="197"/>
        <v>0.8469822778178858</v>
      </c>
      <c r="CQ229" s="8">
        <f t="shared" si="198"/>
        <v>0.7270895437621362</v>
      </c>
      <c r="CR229" s="8">
        <f t="shared" si="199"/>
        <v>0.8070654122558233</v>
      </c>
      <c r="CS229" s="2">
        <f t="shared" si="155"/>
        <v>0.03319478734310591</v>
      </c>
      <c r="CT229" s="2">
        <f t="shared" si="156"/>
        <v>0.03681630437631833</v>
      </c>
      <c r="CU229" s="8">
        <f t="shared" si="146"/>
        <v>0.3638634178013094</v>
      </c>
      <c r="CV229" s="8">
        <f t="shared" si="147"/>
        <v>0.15</v>
      </c>
      <c r="CW229">
        <f t="shared" si="148"/>
        <v>1</v>
      </c>
      <c r="CX229">
        <f t="shared" si="149"/>
        <v>0</v>
      </c>
      <c r="CY229" s="2">
        <f t="shared" si="150"/>
        <v>0.9942060393220639</v>
      </c>
      <c r="CZ229">
        <f t="shared" si="151"/>
        <v>0.454</v>
      </c>
      <c r="DA229">
        <f t="shared" si="152"/>
        <v>2</v>
      </c>
      <c r="DB229" s="3" t="str">
        <f t="shared" si="153"/>
        <v>4_2002</v>
      </c>
      <c r="DC229">
        <f t="shared" si="154"/>
        <v>1</v>
      </c>
    </row>
    <row r="230" spans="5:107" ht="18">
      <c r="E230" t="str">
        <f t="shared" si="169"/>
        <v>7_1985</v>
      </c>
      <c r="F230" s="3">
        <v>31229</v>
      </c>
      <c r="G230">
        <v>192.110001</v>
      </c>
      <c r="H230" s="4">
        <v>0</v>
      </c>
      <c r="I230">
        <f t="shared" si="192"/>
        <v>1</v>
      </c>
      <c r="J230">
        <f t="shared" si="193"/>
        <v>1.0890281011296759</v>
      </c>
      <c r="X230" s="3">
        <v>37438</v>
      </c>
      <c r="Y230">
        <v>13538.072</v>
      </c>
      <c r="Z230" s="2">
        <f t="shared" si="173"/>
        <v>0.022143660477966343</v>
      </c>
      <c r="AA230" s="2">
        <f t="shared" si="174"/>
        <v>0.01790179137648762</v>
      </c>
      <c r="AB230">
        <v>1964.336</v>
      </c>
      <c r="AC230">
        <v>1294.531</v>
      </c>
      <c r="AD230">
        <v>-432.521</v>
      </c>
      <c r="AE230">
        <f t="shared" si="170"/>
        <v>-669.8050000000001</v>
      </c>
      <c r="AF230">
        <f t="shared" si="171"/>
        <v>3258.867</v>
      </c>
      <c r="AG230">
        <v>694.662</v>
      </c>
      <c r="AH230" t="str">
        <f t="shared" si="172"/>
        <v>7_2002</v>
      </c>
      <c r="AI230" s="2">
        <f t="shared" si="181"/>
        <v>0.008747554136785851</v>
      </c>
      <c r="AJ230">
        <f t="shared" si="186"/>
        <v>3</v>
      </c>
      <c r="AK230">
        <f t="shared" si="187"/>
        <v>0</v>
      </c>
      <c r="AL230" s="6">
        <f t="shared" si="182"/>
        <v>37438</v>
      </c>
      <c r="AM230">
        <f t="shared" si="183"/>
        <v>3</v>
      </c>
      <c r="AN230" t="str">
        <f t="shared" si="175"/>
        <v>7_2002</v>
      </c>
      <c r="AO230">
        <v>1.0102096312902513</v>
      </c>
      <c r="AP230">
        <v>7380.4</v>
      </c>
      <c r="AQ230">
        <v>83.745</v>
      </c>
      <c r="AR230">
        <v>180</v>
      </c>
      <c r="AS230" s="2">
        <f t="shared" si="157"/>
        <v>0.9139404942224629</v>
      </c>
      <c r="AT230" s="2">
        <f t="shared" si="157"/>
        <v>1.0435790843019146</v>
      </c>
      <c r="AU230" s="2">
        <f t="shared" si="157"/>
        <v>1.0155217364942704</v>
      </c>
      <c r="AV230" s="2">
        <f t="shared" si="157"/>
        <v>1.0146561443066515</v>
      </c>
      <c r="AW230" s="2">
        <f t="shared" si="159"/>
        <v>-0.08789158432593824</v>
      </c>
      <c r="AX230" s="2">
        <f t="shared" si="159"/>
        <v>0.00012938996380107426</v>
      </c>
      <c r="AY230" s="2">
        <f t="shared" si="159"/>
        <v>-0.0005915685615534017</v>
      </c>
      <c r="AZ230" s="2">
        <f t="shared" si="159"/>
        <v>-0.0017837649904006714</v>
      </c>
      <c r="BB230" s="2" t="str">
        <f t="shared" si="194"/>
        <v>7_2002</v>
      </c>
      <c r="BC230" s="2">
        <f t="shared" si="160"/>
        <v>0.008747554136785851</v>
      </c>
      <c r="BD230" s="2">
        <f t="shared" si="161"/>
        <v>-0.0005915685615534017</v>
      </c>
      <c r="BE230">
        <f t="shared" si="162"/>
        <v>0.017107775672664527</v>
      </c>
      <c r="BF230" s="2">
        <f t="shared" si="163"/>
        <v>-0.004794262664385096</v>
      </c>
      <c r="BG230">
        <f t="shared" si="164"/>
        <v>1</v>
      </c>
      <c r="BH230">
        <f t="shared" si="195"/>
        <v>2</v>
      </c>
      <c r="BI230">
        <f t="shared" si="165"/>
        <v>953.98999</v>
      </c>
      <c r="BJ230" s="8">
        <f t="shared" si="184"/>
        <v>0.8584471751113447</v>
      </c>
      <c r="BK230" s="8">
        <f t="shared" si="185"/>
        <v>0.9528716637791975</v>
      </c>
      <c r="BL230" s="8">
        <f t="shared" si="196"/>
        <v>0.9187203442249955</v>
      </c>
      <c r="BM230" t="str">
        <f>"6"&amp;RIGHT(BB229,5)</f>
        <v>6_2002</v>
      </c>
      <c r="BN230">
        <f t="shared" si="200"/>
        <v>2</v>
      </c>
      <c r="BP230">
        <f t="shared" si="207"/>
        <v>4</v>
      </c>
      <c r="BQ230" s="8">
        <f t="shared" si="202"/>
        <v>0.817</v>
      </c>
      <c r="BR230">
        <f t="shared" si="203"/>
        <v>3</v>
      </c>
      <c r="BS230" s="8">
        <f t="shared" si="204"/>
        <v>0.611</v>
      </c>
      <c r="BT230">
        <f t="shared" si="201"/>
        <v>4</v>
      </c>
      <c r="BU230" s="8">
        <f t="shared" si="205"/>
        <v>0.822</v>
      </c>
      <c r="BV230" s="8">
        <f t="shared" si="206"/>
        <v>1.428</v>
      </c>
      <c r="BY230">
        <f t="shared" si="176"/>
        <v>2002</v>
      </c>
      <c r="BZ230">
        <f t="shared" si="188"/>
        <v>2002</v>
      </c>
      <c r="CA230">
        <f t="shared" si="189"/>
        <v>7</v>
      </c>
      <c r="CB230">
        <f t="shared" si="190"/>
        <v>6</v>
      </c>
      <c r="CC230">
        <f t="shared" si="191"/>
        <v>9</v>
      </c>
      <c r="CD230" t="str">
        <f t="shared" si="177"/>
        <v>6_2002</v>
      </c>
      <c r="CE230" t="str">
        <f t="shared" si="177"/>
        <v>9_2002</v>
      </c>
      <c r="CG230" s="3" t="str">
        <f t="shared" si="178"/>
        <v>7_2002</v>
      </c>
      <c r="CH230">
        <f t="shared" si="179"/>
        <v>0.022143660477966343</v>
      </c>
      <c r="CI230" s="2">
        <f t="shared" si="180"/>
        <v>0.008747554136785851</v>
      </c>
      <c r="CJ230" s="2">
        <v>1.0106921778277997</v>
      </c>
      <c r="CK230" s="2">
        <v>1.0151600224592927</v>
      </c>
      <c r="CL230" s="2">
        <f t="shared" si="168"/>
        <v>0.004467844631492968</v>
      </c>
      <c r="CM230">
        <f t="shared" si="158"/>
        <v>2</v>
      </c>
      <c r="CN230">
        <v>953.98999</v>
      </c>
      <c r="CO230">
        <v>818.950012</v>
      </c>
      <c r="CP230" s="8">
        <f t="shared" si="197"/>
        <v>0.8584471751113447</v>
      </c>
      <c r="CQ230" s="8">
        <f t="shared" si="198"/>
        <v>0.9528716637791975</v>
      </c>
      <c r="CR230" s="8">
        <f t="shared" si="199"/>
        <v>0.9187203442249955</v>
      </c>
      <c r="CS230" s="2">
        <f t="shared" si="155"/>
        <v>0.033721397474387384</v>
      </c>
      <c r="CT230" s="2">
        <f t="shared" si="156"/>
        <v>0.03691552540675347</v>
      </c>
      <c r="CU230" s="8">
        <f t="shared" si="146"/>
        <v>0.5998468187565141</v>
      </c>
      <c r="CV230" s="8">
        <f t="shared" si="147"/>
        <v>0.25</v>
      </c>
      <c r="CW230">
        <f t="shared" si="148"/>
        <v>2</v>
      </c>
      <c r="CX230">
        <f t="shared" si="149"/>
        <v>0</v>
      </c>
      <c r="CY230" s="2">
        <f t="shared" si="150"/>
        <v>0.7630386120635969</v>
      </c>
      <c r="CZ230">
        <f t="shared" si="151"/>
        <v>0.22</v>
      </c>
      <c r="DA230">
        <f t="shared" si="152"/>
        <v>1</v>
      </c>
      <c r="DB230" s="3" t="str">
        <f t="shared" si="153"/>
        <v>7_2002</v>
      </c>
      <c r="DC230">
        <f t="shared" si="154"/>
        <v>1</v>
      </c>
    </row>
    <row r="231" spans="5:107" ht="18">
      <c r="E231" t="str">
        <f t="shared" si="169"/>
        <v>8_1985</v>
      </c>
      <c r="F231" s="3">
        <v>31260</v>
      </c>
      <c r="G231">
        <v>187.270004</v>
      </c>
      <c r="H231" s="4">
        <v>0</v>
      </c>
      <c r="I231">
        <f t="shared" si="192"/>
        <v>0.9748061164186865</v>
      </c>
      <c r="J231">
        <f t="shared" si="193"/>
        <v>1.0508585776591672</v>
      </c>
      <c r="X231" s="3">
        <v>37530</v>
      </c>
      <c r="Y231">
        <v>13559.032</v>
      </c>
      <c r="Z231" s="2">
        <f t="shared" si="173"/>
        <v>0.020945407221023782</v>
      </c>
      <c r="AA231" s="2">
        <f t="shared" si="174"/>
        <v>0.006207302338938403</v>
      </c>
      <c r="AB231">
        <v>1996.77</v>
      </c>
      <c r="AC231">
        <v>1273.374</v>
      </c>
      <c r="AD231">
        <v>-480.814</v>
      </c>
      <c r="AE231">
        <f t="shared" si="170"/>
        <v>-723.396</v>
      </c>
      <c r="AF231">
        <f t="shared" si="171"/>
        <v>3270.1440000000002</v>
      </c>
      <c r="AG231">
        <v>707.157</v>
      </c>
      <c r="AH231" t="str">
        <f t="shared" si="172"/>
        <v>10_2002</v>
      </c>
      <c r="AI231" s="2">
        <f t="shared" si="181"/>
        <v>-0.0011982532569425608</v>
      </c>
      <c r="AJ231">
        <f t="shared" si="186"/>
        <v>0</v>
      </c>
      <c r="AK231">
        <f t="shared" si="187"/>
        <v>-1</v>
      </c>
      <c r="AL231" s="6">
        <f t="shared" si="182"/>
        <v>37530</v>
      </c>
      <c r="AM231">
        <f t="shared" si="183"/>
        <v>-1</v>
      </c>
      <c r="AN231" t="str">
        <f t="shared" si="175"/>
        <v>10_2002</v>
      </c>
      <c r="AO231">
        <v>0.9834131372185921</v>
      </c>
      <c r="AP231">
        <v>7430.7</v>
      </c>
      <c r="AQ231">
        <v>84.109</v>
      </c>
      <c r="AR231">
        <v>181.2</v>
      </c>
      <c r="AS231" s="2">
        <f t="shared" si="157"/>
        <v>0.8662974002008861</v>
      </c>
      <c r="AT231" s="2">
        <f t="shared" si="157"/>
        <v>1.030839021142001</v>
      </c>
      <c r="AU231" s="2">
        <f t="shared" si="157"/>
        <v>1.0178128441255128</v>
      </c>
      <c r="AV231" s="2">
        <f t="shared" si="157"/>
        <v>1.0202702702702702</v>
      </c>
      <c r="AW231" s="2">
        <f t="shared" si="159"/>
        <v>-0.04764309402157685</v>
      </c>
      <c r="AX231" s="2">
        <f t="shared" si="159"/>
        <v>-0.012740063159913495</v>
      </c>
      <c r="AY231" s="2">
        <f t="shared" si="159"/>
        <v>0.002291107631242406</v>
      </c>
      <c r="AZ231" s="2">
        <f t="shared" si="159"/>
        <v>0.005614125963618655</v>
      </c>
      <c r="BB231" s="2" t="str">
        <f t="shared" si="194"/>
        <v>10_2002</v>
      </c>
      <c r="BC231" s="2">
        <f t="shared" si="160"/>
        <v>-0.0011982532569425608</v>
      </c>
      <c r="BD231" s="2">
        <f t="shared" si="161"/>
        <v>0.002291107631242406</v>
      </c>
      <c r="BE231">
        <f t="shared" si="162"/>
        <v>0.019410548747297307</v>
      </c>
      <c r="BF231" s="2">
        <f t="shared" si="163"/>
        <v>0.0005417507409692934</v>
      </c>
      <c r="BG231">
        <f t="shared" si="164"/>
        <v>3</v>
      </c>
      <c r="BH231">
        <f t="shared" si="195"/>
        <v>3</v>
      </c>
      <c r="BI231">
        <f t="shared" si="165"/>
        <v>818.950012</v>
      </c>
      <c r="BJ231" s="8">
        <f t="shared" si="184"/>
        <v>1.1099945243055933</v>
      </c>
      <c r="BK231" s="8">
        <f t="shared" si="185"/>
        <v>1.070211855616897</v>
      </c>
      <c r="BL231" s="8">
        <f t="shared" si="196"/>
        <v>1.203614381289001</v>
      </c>
      <c r="BM231" t="str">
        <f>"9"&amp;RIGHT(BB230,5)</f>
        <v>9_2002</v>
      </c>
      <c r="BN231">
        <f t="shared" si="200"/>
        <v>3</v>
      </c>
      <c r="BP231">
        <f t="shared" si="207"/>
        <v>2</v>
      </c>
      <c r="BQ231" s="8">
        <f t="shared" si="202"/>
        <v>0.472</v>
      </c>
      <c r="BR231">
        <f t="shared" si="203"/>
        <v>1</v>
      </c>
      <c r="BS231" s="8">
        <f t="shared" si="204"/>
        <v>0.18300000000000005</v>
      </c>
      <c r="BT231">
        <f t="shared" si="201"/>
        <v>1</v>
      </c>
      <c r="BU231" s="8">
        <f t="shared" si="205"/>
        <v>0.231</v>
      </c>
      <c r="BV231" s="8">
        <f t="shared" si="206"/>
        <v>0.655</v>
      </c>
      <c r="BY231">
        <f t="shared" si="176"/>
        <v>2002</v>
      </c>
      <c r="BZ231">
        <f t="shared" si="188"/>
        <v>2002</v>
      </c>
      <c r="CA231">
        <f t="shared" si="189"/>
        <v>10</v>
      </c>
      <c r="CB231">
        <f t="shared" si="190"/>
        <v>9</v>
      </c>
      <c r="CC231">
        <f t="shared" si="191"/>
        <v>12</v>
      </c>
      <c r="CD231" t="str">
        <f t="shared" si="177"/>
        <v>9_2002</v>
      </c>
      <c r="CE231" t="str">
        <f t="shared" si="177"/>
        <v>12_2002</v>
      </c>
      <c r="CG231" s="3" t="str">
        <f t="shared" si="178"/>
        <v>10_2002</v>
      </c>
      <c r="CH231">
        <f t="shared" si="179"/>
        <v>0.020945407221023782</v>
      </c>
      <c r="CI231" s="2">
        <f t="shared" si="180"/>
        <v>-0.0011982532569425608</v>
      </c>
      <c r="CJ231" s="2">
        <v>1.0151600224592927</v>
      </c>
      <c r="CK231" s="2">
        <v>1.0248027057497182</v>
      </c>
      <c r="CL231" s="2">
        <f t="shared" si="168"/>
        <v>0.009642683290425502</v>
      </c>
      <c r="CM231">
        <f t="shared" si="158"/>
        <v>3</v>
      </c>
      <c r="CN231">
        <v>818.950012</v>
      </c>
      <c r="CO231">
        <v>909.030029</v>
      </c>
      <c r="CP231" s="8">
        <f t="shared" si="197"/>
        <v>1.1099945243055933</v>
      </c>
      <c r="CQ231" s="8">
        <f t="shared" si="198"/>
        <v>1.070211855616897</v>
      </c>
      <c r="CR231" s="8">
        <f t="shared" si="199"/>
        <v>1.203614381289001</v>
      </c>
      <c r="CS231" s="2">
        <f t="shared" si="155"/>
        <v>0.03393233390392508</v>
      </c>
      <c r="CT231" s="2">
        <f t="shared" si="156"/>
        <v>0.03584262364966806</v>
      </c>
      <c r="CU231" s="8">
        <f t="shared" si="146"/>
        <v>0.5843714853507316</v>
      </c>
      <c r="CV231" s="8">
        <f t="shared" si="147"/>
        <v>0.225</v>
      </c>
      <c r="CW231">
        <f t="shared" si="148"/>
        <v>1</v>
      </c>
      <c r="CX231">
        <f t="shared" si="149"/>
        <v>0</v>
      </c>
      <c r="CY231" s="2">
        <f t="shared" si="150"/>
        <v>1.0334309583097068</v>
      </c>
      <c r="CZ231">
        <f t="shared" si="151"/>
        <v>0.529</v>
      </c>
      <c r="DA231">
        <f t="shared" si="152"/>
        <v>3</v>
      </c>
      <c r="DB231" s="3" t="str">
        <f t="shared" si="153"/>
        <v>10_2002</v>
      </c>
      <c r="DC231">
        <f t="shared" si="154"/>
        <v>0</v>
      </c>
    </row>
    <row r="232" spans="5:107" ht="18">
      <c r="E232" t="str">
        <f t="shared" si="169"/>
        <v>9_1985</v>
      </c>
      <c r="F232" s="3">
        <v>31291</v>
      </c>
      <c r="G232">
        <v>184.360001</v>
      </c>
      <c r="H232" s="4">
        <v>0</v>
      </c>
      <c r="I232">
        <f t="shared" si="192"/>
        <v>0.9596585291777704</v>
      </c>
      <c r="J232">
        <f t="shared" si="193"/>
        <v>1.0242601633393829</v>
      </c>
      <c r="X232" s="3">
        <v>37622</v>
      </c>
      <c r="Y232">
        <v>13634.253</v>
      </c>
      <c r="Z232" s="2">
        <f t="shared" si="173"/>
        <v>0.017709260624130696</v>
      </c>
      <c r="AA232" s="2">
        <f t="shared" si="174"/>
        <v>0.022376013241751203</v>
      </c>
      <c r="AB232">
        <v>1986.631</v>
      </c>
      <c r="AC232">
        <v>1274.663</v>
      </c>
      <c r="AD232">
        <v>-504.852</v>
      </c>
      <c r="AE232">
        <f t="shared" si="170"/>
        <v>-711.9680000000001</v>
      </c>
      <c r="AF232">
        <f t="shared" si="171"/>
        <v>3261.294</v>
      </c>
      <c r="AG232">
        <v>720.182</v>
      </c>
      <c r="AH232" t="str">
        <f t="shared" si="172"/>
        <v>1_2003</v>
      </c>
      <c r="AI232" s="2">
        <f t="shared" si="181"/>
        <v>-0.003236146596893086</v>
      </c>
      <c r="AJ232">
        <f t="shared" si="186"/>
        <v>0</v>
      </c>
      <c r="AK232">
        <f t="shared" si="187"/>
        <v>-2</v>
      </c>
      <c r="AL232" s="6">
        <f t="shared" si="182"/>
        <v>37622</v>
      </c>
      <c r="AM232">
        <f t="shared" si="183"/>
        <v>-2</v>
      </c>
      <c r="AN232" t="str">
        <f t="shared" si="175"/>
        <v>1_2003</v>
      </c>
      <c r="AO232">
        <v>0.954983283723219</v>
      </c>
      <c r="AP232">
        <v>7533.1</v>
      </c>
      <c r="AQ232">
        <v>84.293</v>
      </c>
      <c r="AR232">
        <v>182.6</v>
      </c>
      <c r="AS232" s="2">
        <f t="shared" si="157"/>
        <v>0.8251459508213379</v>
      </c>
      <c r="AT232" s="2">
        <f t="shared" si="157"/>
        <v>1.050011847845783</v>
      </c>
      <c r="AU232" s="2">
        <f t="shared" si="157"/>
        <v>1.0172696772947794</v>
      </c>
      <c r="AV232" s="2">
        <f t="shared" si="157"/>
        <v>1.027574563871694</v>
      </c>
      <c r="AW232" s="2">
        <f t="shared" si="159"/>
        <v>-0.04115144937954818</v>
      </c>
      <c r="AX232" s="2">
        <f t="shared" si="159"/>
        <v>0.019172826703781842</v>
      </c>
      <c r="AY232" s="2">
        <f t="shared" si="159"/>
        <v>-0.0005431668307334103</v>
      </c>
      <c r="AZ232" s="2">
        <f t="shared" si="159"/>
        <v>0.007304293601423817</v>
      </c>
      <c r="BB232" s="2" t="str">
        <f t="shared" si="194"/>
        <v>1_2003</v>
      </c>
      <c r="BC232" s="2">
        <f t="shared" si="160"/>
        <v>-0.003236146596893086</v>
      </c>
      <c r="BD232" s="2">
        <f t="shared" si="161"/>
        <v>-0.0005431668307334103</v>
      </c>
      <c r="BE232">
        <f t="shared" si="162"/>
        <v>0.00452646650281352</v>
      </c>
      <c r="BF232" s="2">
        <f t="shared" si="163"/>
        <v>0.0030220824944169333</v>
      </c>
      <c r="BG232">
        <f t="shared" si="164"/>
        <v>4</v>
      </c>
      <c r="BH232">
        <f t="shared" si="195"/>
        <v>3</v>
      </c>
      <c r="BI232">
        <f t="shared" si="165"/>
        <v>909.030029</v>
      </c>
      <c r="BJ232" s="8">
        <f t="shared" si="184"/>
        <v>0.9641595811352455</v>
      </c>
      <c r="BK232" s="8">
        <f t="shared" si="185"/>
        <v>1.084342629565651</v>
      </c>
      <c r="BL232" s="8">
        <f t="shared" si="196"/>
        <v>1.1223391499204258</v>
      </c>
      <c r="BM232" t="str">
        <f>"12"&amp;RIGHT(BB231,5)</f>
        <v>12_2002</v>
      </c>
      <c r="BN232">
        <f t="shared" si="200"/>
        <v>3</v>
      </c>
      <c r="BP232">
        <f t="shared" si="207"/>
        <v>2</v>
      </c>
      <c r="BQ232" s="8">
        <f t="shared" si="202"/>
        <v>0.364</v>
      </c>
      <c r="BR232">
        <f t="shared" si="203"/>
        <v>3</v>
      </c>
      <c r="BS232" s="8">
        <f t="shared" si="204"/>
        <v>0.597</v>
      </c>
      <c r="BT232">
        <f t="shared" si="201"/>
        <v>2</v>
      </c>
      <c r="BU232" s="8">
        <f t="shared" si="205"/>
        <v>0.453</v>
      </c>
      <c r="BV232" s="8">
        <f t="shared" si="206"/>
        <v>0.961</v>
      </c>
      <c r="BY232">
        <f t="shared" si="176"/>
        <v>2002</v>
      </c>
      <c r="BZ232">
        <f t="shared" si="188"/>
        <v>2003</v>
      </c>
      <c r="CA232">
        <f t="shared" si="189"/>
        <v>1</v>
      </c>
      <c r="CB232">
        <f t="shared" si="190"/>
        <v>12</v>
      </c>
      <c r="CC232">
        <f t="shared" si="191"/>
        <v>3</v>
      </c>
      <c r="CD232" t="str">
        <f t="shared" si="177"/>
        <v>12_2002</v>
      </c>
      <c r="CE232" t="str">
        <f t="shared" si="177"/>
        <v>3_2003</v>
      </c>
      <c r="CG232" s="3" t="str">
        <f t="shared" si="178"/>
        <v>1_2003</v>
      </c>
      <c r="CH232">
        <f t="shared" si="179"/>
        <v>0.017709260624130696</v>
      </c>
      <c r="CI232" s="2">
        <f t="shared" si="180"/>
        <v>-0.003236146596893086</v>
      </c>
      <c r="CJ232" s="2">
        <v>1.0248027057497182</v>
      </c>
      <c r="CK232" s="2">
        <v>1.0302521008403362</v>
      </c>
      <c r="CL232" s="2">
        <f t="shared" si="168"/>
        <v>0.005449395090618037</v>
      </c>
      <c r="CM232">
        <f t="shared" si="158"/>
        <v>3</v>
      </c>
      <c r="CN232">
        <v>909.030029</v>
      </c>
      <c r="CO232">
        <v>876.450012</v>
      </c>
      <c r="CP232" s="8">
        <f t="shared" si="197"/>
        <v>0.9641595811352455</v>
      </c>
      <c r="CQ232" s="8">
        <f t="shared" si="198"/>
        <v>1.084342629565651</v>
      </c>
      <c r="CR232" s="8">
        <f t="shared" si="199"/>
        <v>1.1223391499204258</v>
      </c>
      <c r="CS232" s="2">
        <f t="shared" si="155"/>
        <v>0.033685123329037336</v>
      </c>
      <c r="CT232" s="2">
        <f t="shared" si="156"/>
        <v>0.03529865620075667</v>
      </c>
      <c r="CU232" s="8">
        <f t="shared" si="146"/>
        <v>0.5016978698399027</v>
      </c>
      <c r="CV232" s="8">
        <f t="shared" si="147"/>
        <v>0.191</v>
      </c>
      <c r="CW232">
        <f t="shared" si="148"/>
        <v>1</v>
      </c>
      <c r="CX232">
        <f t="shared" si="149"/>
        <v>0</v>
      </c>
      <c r="CY232" s="2">
        <f t="shared" si="150"/>
        <v>1.0916790310228217</v>
      </c>
      <c r="CZ232">
        <f t="shared" si="151"/>
        <v>0.616</v>
      </c>
      <c r="DA232">
        <f t="shared" si="152"/>
        <v>3</v>
      </c>
      <c r="DB232" s="3" t="str">
        <f t="shared" si="153"/>
        <v>1_2003</v>
      </c>
      <c r="DC232">
        <f t="shared" si="154"/>
        <v>0</v>
      </c>
    </row>
    <row r="233" spans="5:107" ht="18">
      <c r="E233" t="str">
        <f t="shared" si="169"/>
        <v>10_1985</v>
      </c>
      <c r="F233" s="3">
        <v>31321</v>
      </c>
      <c r="G233">
        <v>189.820007</v>
      </c>
      <c r="H233" s="4">
        <v>0</v>
      </c>
      <c r="I233">
        <f t="shared" si="192"/>
        <v>0.9880797772730218</v>
      </c>
      <c r="J233">
        <f t="shared" si="193"/>
        <v>1.0438034514434154</v>
      </c>
      <c r="X233" s="3">
        <v>37712</v>
      </c>
      <c r="Y233">
        <v>13751.543</v>
      </c>
      <c r="Z233" s="2">
        <f t="shared" si="173"/>
        <v>0.02028401222956977</v>
      </c>
      <c r="AA233" s="2">
        <f t="shared" si="174"/>
        <v>0.03485697288692502</v>
      </c>
      <c r="AB233">
        <v>2014.711</v>
      </c>
      <c r="AC233">
        <v>1272.771</v>
      </c>
      <c r="AD233">
        <v>-501.536</v>
      </c>
      <c r="AE233">
        <f t="shared" si="170"/>
        <v>-741.94</v>
      </c>
      <c r="AF233">
        <f t="shared" si="171"/>
        <v>3287.482</v>
      </c>
      <c r="AG233">
        <v>731.656</v>
      </c>
      <c r="AH233" t="str">
        <f t="shared" si="172"/>
        <v>4_2003</v>
      </c>
      <c r="AI233" s="2">
        <f t="shared" si="181"/>
        <v>0.002574751605439074</v>
      </c>
      <c r="AJ233">
        <f t="shared" si="186"/>
        <v>1</v>
      </c>
      <c r="AK233">
        <f t="shared" si="187"/>
        <v>0</v>
      </c>
      <c r="AL233" s="6">
        <f t="shared" si="182"/>
        <v>37712</v>
      </c>
      <c r="AM233">
        <f t="shared" si="183"/>
        <v>1</v>
      </c>
      <c r="AN233" t="str">
        <f t="shared" si="175"/>
        <v>4_2003</v>
      </c>
      <c r="AO233">
        <v>0.8910964533250135</v>
      </c>
      <c r="AP233">
        <v>7621</v>
      </c>
      <c r="AQ233">
        <v>84.558</v>
      </c>
      <c r="AR233">
        <v>183.2</v>
      </c>
      <c r="AS233" s="2">
        <f t="shared" si="157"/>
        <v>0.8035946189733554</v>
      </c>
      <c r="AT233" s="2">
        <f t="shared" si="157"/>
        <v>1.0432009198674954</v>
      </c>
      <c r="AU233" s="2">
        <f t="shared" si="157"/>
        <v>1.0142983950291486</v>
      </c>
      <c r="AV233" s="2">
        <f t="shared" si="157"/>
        <v>1.021751254880089</v>
      </c>
      <c r="AW233" s="2">
        <f t="shared" si="159"/>
        <v>-0.021551331847982524</v>
      </c>
      <c r="AX233" s="2">
        <f t="shared" si="159"/>
        <v>-0.006810927978287529</v>
      </c>
      <c r="AY233" s="2">
        <f t="shared" si="159"/>
        <v>-0.0029712822656307036</v>
      </c>
      <c r="AZ233" s="2">
        <f t="shared" si="159"/>
        <v>-0.005823308991604881</v>
      </c>
      <c r="BB233" s="2" t="str">
        <f t="shared" si="194"/>
        <v>4_2003</v>
      </c>
      <c r="BC233" s="2">
        <f t="shared" si="160"/>
        <v>0.002574751605439074</v>
      </c>
      <c r="BD233" s="2">
        <f t="shared" si="161"/>
        <v>-0.0029712822656307036</v>
      </c>
      <c r="BE233">
        <f t="shared" si="162"/>
        <v>0.0068879058883892785</v>
      </c>
      <c r="BF233" s="2">
        <f t="shared" si="163"/>
        <v>-0.0018149100266751095</v>
      </c>
      <c r="BG233">
        <f t="shared" si="164"/>
        <v>1</v>
      </c>
      <c r="BH233">
        <f t="shared" si="195"/>
        <v>1</v>
      </c>
      <c r="BI233">
        <f t="shared" si="165"/>
        <v>876.450012</v>
      </c>
      <c r="BJ233" s="8">
        <f t="shared" si="184"/>
        <v>1.1246505773337818</v>
      </c>
      <c r="BK233" s="8">
        <f t="shared" si="185"/>
        <v>1.164059531098506</v>
      </c>
      <c r="BL233" s="8">
        <f t="shared" si="196"/>
        <v>1.2686633906966047</v>
      </c>
      <c r="BM233" t="str">
        <f>"3"&amp;RIGHT(BB232,5)</f>
        <v>3_2003</v>
      </c>
      <c r="BN233">
        <f t="shared" si="200"/>
        <v>1</v>
      </c>
      <c r="BP233">
        <f t="shared" si="207"/>
        <v>3</v>
      </c>
      <c r="BQ233" s="8">
        <f t="shared" si="202"/>
        <v>0.645</v>
      </c>
      <c r="BR233">
        <f t="shared" si="203"/>
        <v>4</v>
      </c>
      <c r="BS233" s="8">
        <f t="shared" si="204"/>
        <v>0.823</v>
      </c>
      <c r="BT233">
        <f t="shared" si="201"/>
        <v>4</v>
      </c>
      <c r="BU233" s="8">
        <f t="shared" si="205"/>
        <v>0.847</v>
      </c>
      <c r="BV233" s="8">
        <f t="shared" si="206"/>
        <v>1.468</v>
      </c>
      <c r="BY233">
        <f t="shared" si="176"/>
        <v>2003</v>
      </c>
      <c r="BZ233">
        <f t="shared" si="188"/>
        <v>2003</v>
      </c>
      <c r="CA233">
        <f t="shared" si="189"/>
        <v>4</v>
      </c>
      <c r="CB233">
        <f t="shared" si="190"/>
        <v>3</v>
      </c>
      <c r="CC233">
        <f t="shared" si="191"/>
        <v>6</v>
      </c>
      <c r="CD233" t="str">
        <f t="shared" si="177"/>
        <v>3_2003</v>
      </c>
      <c r="CE233" t="str">
        <f t="shared" si="177"/>
        <v>6_2003</v>
      </c>
      <c r="CG233" s="3" t="str">
        <f t="shared" si="178"/>
        <v>4_2003</v>
      </c>
      <c r="CH233">
        <f t="shared" si="179"/>
        <v>0.02028401222956977</v>
      </c>
      <c r="CI233" s="2">
        <f t="shared" si="180"/>
        <v>0.002574751605439074</v>
      </c>
      <c r="CJ233" s="2">
        <v>1.0302521008403362</v>
      </c>
      <c r="CK233" s="2">
        <v>1.019487750556793</v>
      </c>
      <c r="CL233" s="2">
        <f t="shared" si="168"/>
        <v>-0.010764350283543278</v>
      </c>
      <c r="CM233">
        <f t="shared" si="158"/>
        <v>1</v>
      </c>
      <c r="CN233">
        <v>876.450012</v>
      </c>
      <c r="CO233">
        <v>985.700012</v>
      </c>
      <c r="CP233" s="8">
        <f t="shared" si="197"/>
        <v>1.1246505773337818</v>
      </c>
      <c r="CQ233" s="8">
        <f t="shared" si="198"/>
        <v>1.164059531098506</v>
      </c>
      <c r="CR233" s="8">
        <f t="shared" si="199"/>
        <v>1.2686633906966047</v>
      </c>
      <c r="CS233" s="2">
        <f t="shared" si="155"/>
        <v>0.03342576650254391</v>
      </c>
      <c r="CT233" s="2">
        <f t="shared" si="156"/>
        <v>0.03516734746219963</v>
      </c>
      <c r="CU233" s="8">
        <f t="shared" si="146"/>
        <v>0.5767853902365674</v>
      </c>
      <c r="CV233" s="8">
        <f t="shared" si="147"/>
        <v>0.216</v>
      </c>
      <c r="CW233">
        <f t="shared" si="148"/>
        <v>1</v>
      </c>
      <c r="CX233">
        <f t="shared" si="149"/>
        <v>0</v>
      </c>
      <c r="CY233" s="2">
        <f t="shared" si="150"/>
        <v>0.9267857319006899</v>
      </c>
      <c r="CZ233">
        <f t="shared" si="151"/>
        <v>0.37</v>
      </c>
      <c r="DA233">
        <f t="shared" si="152"/>
        <v>2</v>
      </c>
      <c r="DB233" s="3" t="str">
        <f t="shared" si="153"/>
        <v>4_2003</v>
      </c>
      <c r="DC233">
        <f t="shared" si="154"/>
        <v>1</v>
      </c>
    </row>
    <row r="234" spans="5:107" ht="18">
      <c r="E234" t="str">
        <f t="shared" si="169"/>
        <v>11_1985</v>
      </c>
      <c r="F234" s="3">
        <v>31352</v>
      </c>
      <c r="G234">
        <v>203.880005</v>
      </c>
      <c r="H234" s="4">
        <v>0</v>
      </c>
      <c r="I234">
        <f t="shared" si="192"/>
        <v>1</v>
      </c>
      <c r="J234">
        <f t="shared" si="193"/>
        <v>1.10038367289088</v>
      </c>
      <c r="X234" s="3">
        <v>37803</v>
      </c>
      <c r="Y234">
        <v>13985.073</v>
      </c>
      <c r="Z234" s="2">
        <f t="shared" si="173"/>
        <v>0.03301806933808593</v>
      </c>
      <c r="AA234" s="2">
        <f t="shared" si="174"/>
        <v>0.06967839950004118</v>
      </c>
      <c r="AB234">
        <v>2048.029</v>
      </c>
      <c r="AC234">
        <v>1308.173</v>
      </c>
      <c r="AD234">
        <v>-500.763</v>
      </c>
      <c r="AE234">
        <f t="shared" si="170"/>
        <v>-739.856</v>
      </c>
      <c r="AF234">
        <f t="shared" si="171"/>
        <v>3356.202</v>
      </c>
      <c r="AG234">
        <v>773.589</v>
      </c>
      <c r="AH234" t="str">
        <f t="shared" si="172"/>
        <v>7_2003</v>
      </c>
      <c r="AI234" s="2">
        <f t="shared" si="181"/>
        <v>0.012734057108516161</v>
      </c>
      <c r="AJ234">
        <f t="shared" si="186"/>
        <v>2</v>
      </c>
      <c r="AK234">
        <f t="shared" si="187"/>
        <v>0</v>
      </c>
      <c r="AL234" s="6">
        <f t="shared" si="182"/>
        <v>37803</v>
      </c>
      <c r="AM234">
        <f t="shared" si="183"/>
        <v>2</v>
      </c>
      <c r="AN234" t="str">
        <f t="shared" si="175"/>
        <v>7_2003</v>
      </c>
      <c r="AO234">
        <v>0.8468664691345434</v>
      </c>
      <c r="AP234">
        <v>7738.2</v>
      </c>
      <c r="AQ234">
        <v>84.897</v>
      </c>
      <c r="AR234">
        <v>183.7</v>
      </c>
      <c r="AS234" s="2">
        <f t="shared" si="157"/>
        <v>0.838307657048286</v>
      </c>
      <c r="AT234" s="2">
        <f t="shared" si="157"/>
        <v>1.048479757194732</v>
      </c>
      <c r="AU234" s="2">
        <f t="shared" si="157"/>
        <v>1.013756045137023</v>
      </c>
      <c r="AV234" s="2">
        <f t="shared" si="157"/>
        <v>1.0205555555555554</v>
      </c>
      <c r="AW234" s="2">
        <f t="shared" si="159"/>
        <v>0.03471303807493065</v>
      </c>
      <c r="AX234" s="2">
        <f t="shared" si="159"/>
        <v>0.005278837327236552</v>
      </c>
      <c r="AY234" s="2">
        <f t="shared" si="159"/>
        <v>-0.0005423498921255376</v>
      </c>
      <c r="AZ234" s="2">
        <f t="shared" si="159"/>
        <v>-0.0011956993245336722</v>
      </c>
      <c r="BB234" s="2" t="str">
        <f t="shared" si="194"/>
        <v>7_2003</v>
      </c>
      <c r="BC234" s="2">
        <f t="shared" si="160"/>
        <v>0.012734057108516161</v>
      </c>
      <c r="BD234" s="2">
        <f t="shared" si="161"/>
        <v>-0.0005423498921255376</v>
      </c>
      <c r="BE234">
        <f t="shared" si="162"/>
        <v>0.010874408860119589</v>
      </c>
      <c r="BF234" s="2">
        <f t="shared" si="163"/>
        <v>-0.0017656913572472455</v>
      </c>
      <c r="BG234">
        <f t="shared" si="164"/>
        <v>1</v>
      </c>
      <c r="BH234">
        <f t="shared" si="195"/>
        <v>2</v>
      </c>
      <c r="BI234">
        <f t="shared" si="165"/>
        <v>985.700012</v>
      </c>
      <c r="BJ234" s="8">
        <f t="shared" si="184"/>
        <v>1.0350410648062365</v>
      </c>
      <c r="BK234" s="8">
        <f t="shared" si="185"/>
        <v>1.1280511620811464</v>
      </c>
      <c r="BL234" s="8">
        <f t="shared" si="196"/>
        <v>1.1485949378277982</v>
      </c>
      <c r="BM234" t="str">
        <f>"6"&amp;RIGHT(BB233,5)</f>
        <v>6_2003</v>
      </c>
      <c r="BN234">
        <f t="shared" si="200"/>
        <v>2</v>
      </c>
      <c r="BP234">
        <f t="shared" si="207"/>
        <v>4</v>
      </c>
      <c r="BQ234" s="8">
        <f t="shared" si="202"/>
        <v>0.886</v>
      </c>
      <c r="BR234">
        <f t="shared" si="203"/>
        <v>3</v>
      </c>
      <c r="BS234" s="8">
        <f t="shared" si="204"/>
        <v>0.5920000000000001</v>
      </c>
      <c r="BT234">
        <f t="shared" si="201"/>
        <v>4</v>
      </c>
      <c r="BU234" s="8">
        <f t="shared" si="205"/>
        <v>0.852</v>
      </c>
      <c r="BV234" s="8">
        <f t="shared" si="206"/>
        <v>1.4780000000000002</v>
      </c>
      <c r="BY234">
        <f t="shared" si="176"/>
        <v>2003</v>
      </c>
      <c r="BZ234">
        <f t="shared" si="188"/>
        <v>2003</v>
      </c>
      <c r="CA234">
        <f t="shared" si="189"/>
        <v>7</v>
      </c>
      <c r="CB234">
        <f t="shared" si="190"/>
        <v>6</v>
      </c>
      <c r="CC234">
        <f t="shared" si="191"/>
        <v>9</v>
      </c>
      <c r="CD234" t="str">
        <f t="shared" si="177"/>
        <v>6_2003</v>
      </c>
      <c r="CE234" t="str">
        <f t="shared" si="177"/>
        <v>9_2003</v>
      </c>
      <c r="CG234" s="3" t="str">
        <f t="shared" si="178"/>
        <v>7_2003</v>
      </c>
      <c r="CH234">
        <f t="shared" si="179"/>
        <v>0.03301806933808593</v>
      </c>
      <c r="CI234" s="2">
        <f t="shared" si="180"/>
        <v>0.012734057108516161</v>
      </c>
      <c r="CJ234" s="2">
        <v>1.019487750556793</v>
      </c>
      <c r="CK234" s="2">
        <v>1.0237831858407078</v>
      </c>
      <c r="CL234" s="2">
        <f t="shared" si="168"/>
        <v>0.00429543528391485</v>
      </c>
      <c r="CM234">
        <f t="shared" si="158"/>
        <v>2</v>
      </c>
      <c r="CN234">
        <v>985.700012</v>
      </c>
      <c r="CO234">
        <v>1020.23999</v>
      </c>
      <c r="CP234" s="8">
        <f t="shared" si="197"/>
        <v>1.0350410648062365</v>
      </c>
      <c r="CQ234" s="8">
        <f t="shared" si="198"/>
        <v>1.1280511620811464</v>
      </c>
      <c r="CR234" s="8">
        <f t="shared" si="199"/>
        <v>1.1485949378277982</v>
      </c>
      <c r="CS234" s="2">
        <f t="shared" si="155"/>
        <v>0.033343143151531814</v>
      </c>
      <c r="CT234" s="2">
        <f t="shared" si="156"/>
        <v>0.03583647819406299</v>
      </c>
      <c r="CU234" s="8">
        <f t="shared" si="146"/>
        <v>0.9213536318855131</v>
      </c>
      <c r="CV234" s="8">
        <f t="shared" si="147"/>
        <v>0.45</v>
      </c>
      <c r="CW234">
        <f t="shared" si="148"/>
        <v>2</v>
      </c>
      <c r="CX234">
        <f t="shared" si="149"/>
        <v>0</v>
      </c>
      <c r="CY234" s="2">
        <f t="shared" si="150"/>
        <v>0.644662150126521</v>
      </c>
      <c r="CZ234">
        <f t="shared" si="151"/>
        <v>0.15</v>
      </c>
      <c r="DA234">
        <f t="shared" si="152"/>
        <v>1</v>
      </c>
      <c r="DB234" s="3" t="str">
        <f t="shared" si="153"/>
        <v>7_2003</v>
      </c>
      <c r="DC234">
        <f t="shared" si="154"/>
        <v>1</v>
      </c>
    </row>
    <row r="235" spans="5:107" ht="18">
      <c r="E235" t="str">
        <f t="shared" si="169"/>
        <v>12_1985</v>
      </c>
      <c r="F235" s="3">
        <v>31382</v>
      </c>
      <c r="G235">
        <v>209.589996</v>
      </c>
      <c r="H235" s="4">
        <v>0</v>
      </c>
      <c r="I235">
        <f t="shared" si="192"/>
        <v>1</v>
      </c>
      <c r="J235">
        <f t="shared" si="193"/>
        <v>1.108751119027702</v>
      </c>
      <c r="X235" s="3">
        <v>37895</v>
      </c>
      <c r="Y235">
        <v>14145.645</v>
      </c>
      <c r="Z235" s="2">
        <f t="shared" si="173"/>
        <v>0.04326363415913481</v>
      </c>
      <c r="AA235" s="2">
        <f t="shared" si="174"/>
        <v>0.04672372635015298</v>
      </c>
      <c r="AB235">
        <v>2110.835</v>
      </c>
      <c r="AC235">
        <v>1364.446</v>
      </c>
      <c r="AD235">
        <v>-505.355</v>
      </c>
      <c r="AE235">
        <f t="shared" si="170"/>
        <v>-746.3890000000001</v>
      </c>
      <c r="AF235">
        <f t="shared" si="171"/>
        <v>3475.281</v>
      </c>
      <c r="AG235">
        <v>796.615</v>
      </c>
      <c r="AH235" t="str">
        <f t="shared" si="172"/>
        <v>10_2003</v>
      </c>
      <c r="AI235" s="2">
        <f t="shared" si="181"/>
        <v>0.01024556482104888</v>
      </c>
      <c r="AJ235">
        <f t="shared" si="186"/>
        <v>3</v>
      </c>
      <c r="AK235">
        <f t="shared" si="187"/>
        <v>0</v>
      </c>
      <c r="AL235" s="6">
        <f t="shared" si="182"/>
        <v>37895</v>
      </c>
      <c r="AM235">
        <f t="shared" si="183"/>
        <v>3</v>
      </c>
      <c r="AN235" t="str">
        <f t="shared" si="175"/>
        <v>10_2003</v>
      </c>
      <c r="AO235">
        <v>0.8248929530848806</v>
      </c>
      <c r="AP235">
        <v>7845.7</v>
      </c>
      <c r="AQ235">
        <v>85.218</v>
      </c>
      <c r="AR235">
        <v>184.9</v>
      </c>
      <c r="AS235" s="2">
        <f t="shared" si="157"/>
        <v>0.8388061150148376</v>
      </c>
      <c r="AT235" s="2">
        <f t="shared" si="157"/>
        <v>1.0558493816194976</v>
      </c>
      <c r="AU235" s="2">
        <f t="shared" si="157"/>
        <v>1.0131852714929437</v>
      </c>
      <c r="AV235" s="2">
        <f t="shared" si="157"/>
        <v>1.0204194260485653</v>
      </c>
      <c r="AW235" s="2">
        <f t="shared" si="159"/>
        <v>0.0004984579665515687</v>
      </c>
      <c r="AX235" s="2">
        <f t="shared" si="159"/>
        <v>0.007369624424765631</v>
      </c>
      <c r="AY235" s="2">
        <f t="shared" si="159"/>
        <v>-0.0005707736440794253</v>
      </c>
      <c r="AZ235" s="2">
        <f t="shared" si="159"/>
        <v>-0.0001361295069901569</v>
      </c>
      <c r="BB235" s="2" t="str">
        <f t="shared" si="194"/>
        <v>10_2003</v>
      </c>
      <c r="BC235" s="2">
        <f t="shared" si="160"/>
        <v>0.01024556482104888</v>
      </c>
      <c r="BD235" s="2">
        <f t="shared" si="161"/>
        <v>-0.0005707736440794253</v>
      </c>
      <c r="BE235">
        <f t="shared" si="162"/>
        <v>0.02231822693811103</v>
      </c>
      <c r="BF235" s="2">
        <f t="shared" si="163"/>
        <v>-0.004627572632569077</v>
      </c>
      <c r="BG235">
        <f t="shared" si="164"/>
        <v>1</v>
      </c>
      <c r="BH235">
        <f t="shared" si="195"/>
        <v>1</v>
      </c>
      <c r="BI235">
        <f t="shared" si="165"/>
        <v>1020.23999</v>
      </c>
      <c r="BJ235" s="8">
        <f t="shared" si="184"/>
        <v>1.0898612629367723</v>
      </c>
      <c r="BK235" s="8">
        <f t="shared" si="185"/>
        <v>1.1097095341263774</v>
      </c>
      <c r="BL235" s="8">
        <f t="shared" si="196"/>
        <v>1.1065435113948043</v>
      </c>
      <c r="BM235" t="str">
        <f>"9"&amp;RIGHT(BB234,5)</f>
        <v>9_2003</v>
      </c>
      <c r="BN235">
        <f t="shared" si="200"/>
        <v>1</v>
      </c>
      <c r="BP235">
        <f t="shared" si="207"/>
        <v>4</v>
      </c>
      <c r="BQ235" s="8">
        <f t="shared" si="202"/>
        <v>0.822</v>
      </c>
      <c r="BR235">
        <f t="shared" si="203"/>
        <v>3</v>
      </c>
      <c r="BS235" s="8">
        <f t="shared" si="204"/>
        <v>0.606</v>
      </c>
      <c r="BT235">
        <f t="shared" si="201"/>
        <v>4</v>
      </c>
      <c r="BU235" s="8">
        <f t="shared" si="205"/>
        <v>0.822</v>
      </c>
      <c r="BV235" s="8">
        <f t="shared" si="206"/>
        <v>1.428</v>
      </c>
      <c r="BY235">
        <f t="shared" si="176"/>
        <v>2003</v>
      </c>
      <c r="BZ235">
        <f t="shared" si="188"/>
        <v>2003</v>
      </c>
      <c r="CA235">
        <f t="shared" si="189"/>
        <v>10</v>
      </c>
      <c r="CB235">
        <f t="shared" si="190"/>
        <v>9</v>
      </c>
      <c r="CC235">
        <f t="shared" si="191"/>
        <v>12</v>
      </c>
      <c r="CD235" t="str">
        <f t="shared" si="177"/>
        <v>9_2003</v>
      </c>
      <c r="CE235" t="str">
        <f t="shared" si="177"/>
        <v>12_2003</v>
      </c>
      <c r="CG235" s="3" t="str">
        <f t="shared" si="178"/>
        <v>10_2003</v>
      </c>
      <c r="CH235">
        <f t="shared" si="179"/>
        <v>0.04326363415913481</v>
      </c>
      <c r="CI235" s="2">
        <f t="shared" si="180"/>
        <v>0.01024556482104888</v>
      </c>
      <c r="CJ235" s="2">
        <v>1.0237831858407078</v>
      </c>
      <c r="CK235" s="2">
        <v>1.0203520352035202</v>
      </c>
      <c r="CL235" s="2">
        <f t="shared" si="168"/>
        <v>-0.0034311506371875744</v>
      </c>
      <c r="CM235">
        <f t="shared" si="158"/>
        <v>1</v>
      </c>
      <c r="CN235">
        <v>1020.23999</v>
      </c>
      <c r="CO235">
        <v>1111.920044</v>
      </c>
      <c r="CP235" s="8">
        <f t="shared" si="197"/>
        <v>1.0898612629367723</v>
      </c>
      <c r="CQ235" s="8">
        <f t="shared" si="198"/>
        <v>1.1097095341263774</v>
      </c>
      <c r="CR235" s="8">
        <f t="shared" si="199"/>
        <v>1.1065435113948043</v>
      </c>
      <c r="CS235" s="2">
        <f t="shared" si="155"/>
        <v>0.033330276492982834</v>
      </c>
      <c r="CT235" s="2">
        <f t="shared" si="156"/>
        <v>0.03684625316444001</v>
      </c>
      <c r="CU235" s="8">
        <f t="shared" si="146"/>
        <v>1.1741664468855182</v>
      </c>
      <c r="CV235" s="8">
        <f t="shared" si="147"/>
        <v>0.616</v>
      </c>
      <c r="CW235">
        <f t="shared" si="148"/>
        <v>3</v>
      </c>
      <c r="CX235">
        <f t="shared" si="149"/>
        <v>1</v>
      </c>
      <c r="CY235" s="2">
        <f t="shared" si="150"/>
        <v>0.7219374036398147</v>
      </c>
      <c r="CZ235">
        <f t="shared" si="151"/>
        <v>0.208</v>
      </c>
      <c r="DA235">
        <f t="shared" si="152"/>
        <v>1</v>
      </c>
      <c r="DB235" s="3" t="str">
        <f t="shared" si="153"/>
        <v>10_2003</v>
      </c>
      <c r="DC235">
        <f t="shared" si="154"/>
        <v>1</v>
      </c>
    </row>
    <row r="236" spans="5:107" ht="18">
      <c r="E236" t="str">
        <f t="shared" si="169"/>
        <v>1_1986</v>
      </c>
      <c r="F236" s="3">
        <v>31413</v>
      </c>
      <c r="G236">
        <v>213.470001</v>
      </c>
      <c r="H236" s="4">
        <v>0</v>
      </c>
      <c r="I236">
        <f t="shared" si="192"/>
        <v>1</v>
      </c>
      <c r="J236">
        <f t="shared" si="193"/>
        <v>1.1126777147974065</v>
      </c>
      <c r="X236" s="3">
        <v>37987</v>
      </c>
      <c r="Y236">
        <v>14221.147</v>
      </c>
      <c r="Z236" s="2">
        <f t="shared" si="173"/>
        <v>0.04304555592447934</v>
      </c>
      <c r="AA236" s="2">
        <f t="shared" si="174"/>
        <v>0.021521433250030864</v>
      </c>
      <c r="AB236">
        <v>2178.471</v>
      </c>
      <c r="AC236">
        <v>1401.605</v>
      </c>
      <c r="AD236">
        <v>-548.966</v>
      </c>
      <c r="AE236">
        <f t="shared" si="170"/>
        <v>-776.866</v>
      </c>
      <c r="AF236">
        <f t="shared" si="171"/>
        <v>3580.076</v>
      </c>
      <c r="AG236">
        <v>805.874</v>
      </c>
      <c r="AH236" t="str">
        <f t="shared" si="172"/>
        <v>1_2004</v>
      </c>
      <c r="AI236" s="2">
        <f t="shared" si="181"/>
        <v>-0.00021807823465547216</v>
      </c>
      <c r="AJ236">
        <f t="shared" si="186"/>
        <v>0</v>
      </c>
      <c r="AK236">
        <f t="shared" si="187"/>
        <v>-1</v>
      </c>
      <c r="AL236" s="6">
        <f t="shared" si="182"/>
        <v>37987</v>
      </c>
      <c r="AM236">
        <f t="shared" si="183"/>
        <v>-1</v>
      </c>
      <c r="AN236" t="str">
        <f t="shared" si="175"/>
        <v>1_2004</v>
      </c>
      <c r="AO236">
        <v>0.7593895586079221</v>
      </c>
      <c r="AP236">
        <v>7987.4</v>
      </c>
      <c r="AQ236">
        <v>85.702</v>
      </c>
      <c r="AR236">
        <v>186.3</v>
      </c>
      <c r="AS236" s="2">
        <f t="shared" si="157"/>
        <v>0.7951862315822636</v>
      </c>
      <c r="AT236" s="2">
        <f t="shared" si="157"/>
        <v>1.060307177655945</v>
      </c>
      <c r="AU236" s="2">
        <f t="shared" si="157"/>
        <v>1.016715504253022</v>
      </c>
      <c r="AV236" s="2">
        <f t="shared" si="157"/>
        <v>1.02026286966046</v>
      </c>
      <c r="AW236" s="2">
        <f t="shared" si="159"/>
        <v>-0.04361988343257395</v>
      </c>
      <c r="AX236" s="2">
        <f t="shared" si="159"/>
        <v>0.004457796036447359</v>
      </c>
      <c r="AY236" s="2">
        <f t="shared" si="159"/>
        <v>0.0035302327600783556</v>
      </c>
      <c r="AZ236" s="2">
        <f t="shared" si="159"/>
        <v>-0.00015655638810518901</v>
      </c>
      <c r="BB236" s="2" t="str">
        <f t="shared" si="194"/>
        <v>1_2004</v>
      </c>
      <c r="BC236" s="2">
        <f t="shared" si="160"/>
        <v>-0.00021807823465547216</v>
      </c>
      <c r="BD236" s="2">
        <f t="shared" si="161"/>
        <v>0.0035302327600783556</v>
      </c>
      <c r="BE236">
        <f t="shared" si="162"/>
        <v>0.025336295300348644</v>
      </c>
      <c r="BF236" s="2">
        <f t="shared" si="163"/>
        <v>-0.000554173041757311</v>
      </c>
      <c r="BG236">
        <f t="shared" si="164"/>
        <v>3</v>
      </c>
      <c r="BH236">
        <f t="shared" si="195"/>
        <v>4</v>
      </c>
      <c r="BI236">
        <f t="shared" si="165"/>
        <v>1111.920044</v>
      </c>
      <c r="BJ236" s="8">
        <f t="shared" si="184"/>
        <v>1.0182117411312714</v>
      </c>
      <c r="BK236" s="8">
        <f t="shared" si="185"/>
        <v>1.015306763370119</v>
      </c>
      <c r="BL236" s="8">
        <f t="shared" si="196"/>
        <v>1.002392179198813</v>
      </c>
      <c r="BM236" t="str">
        <f>"12"&amp;RIGHT(BB235,5)</f>
        <v>12_2003</v>
      </c>
      <c r="BN236">
        <f t="shared" si="200"/>
        <v>4</v>
      </c>
      <c r="BP236">
        <f t="shared" si="207"/>
        <v>3</v>
      </c>
      <c r="BQ236" s="8">
        <f t="shared" si="202"/>
        <v>0.532</v>
      </c>
      <c r="BR236">
        <f t="shared" si="203"/>
        <v>1</v>
      </c>
      <c r="BS236" s="8">
        <f t="shared" si="204"/>
        <v>0.10399999999999998</v>
      </c>
      <c r="BT236">
        <f t="shared" si="201"/>
        <v>1</v>
      </c>
      <c r="BU236" s="8">
        <f t="shared" si="205"/>
        <v>0.221</v>
      </c>
      <c r="BV236" s="8">
        <f t="shared" si="206"/>
        <v>0.636</v>
      </c>
      <c r="BY236">
        <f t="shared" si="176"/>
        <v>2003</v>
      </c>
      <c r="BZ236">
        <f t="shared" si="188"/>
        <v>2004</v>
      </c>
      <c r="CA236">
        <f t="shared" si="189"/>
        <v>1</v>
      </c>
      <c r="CB236">
        <f t="shared" si="190"/>
        <v>12</v>
      </c>
      <c r="CC236">
        <f t="shared" si="191"/>
        <v>3</v>
      </c>
      <c r="CD236" t="str">
        <f t="shared" si="177"/>
        <v>12_2003</v>
      </c>
      <c r="CE236" t="str">
        <f t="shared" si="177"/>
        <v>3_2004</v>
      </c>
      <c r="CG236" s="3" t="str">
        <f t="shared" si="178"/>
        <v>1_2004</v>
      </c>
      <c r="CH236">
        <f t="shared" si="179"/>
        <v>0.04304555592447934</v>
      </c>
      <c r="CI236" s="2">
        <f t="shared" si="180"/>
        <v>-0.00021807823465547216</v>
      </c>
      <c r="CJ236" s="2">
        <v>1.0203520352035202</v>
      </c>
      <c r="CK236" s="2">
        <v>1.017400761283306</v>
      </c>
      <c r="CL236" s="2">
        <f t="shared" si="168"/>
        <v>-0.0029512739202142146</v>
      </c>
      <c r="CM236">
        <f t="shared" si="158"/>
        <v>4</v>
      </c>
      <c r="CN236">
        <v>1111.920044</v>
      </c>
      <c r="CO236">
        <v>1132.170044</v>
      </c>
      <c r="CP236" s="8">
        <f t="shared" si="197"/>
        <v>1.0182117411312714</v>
      </c>
      <c r="CQ236" s="8">
        <f t="shared" si="198"/>
        <v>1.015306763370119</v>
      </c>
      <c r="CR236" s="8">
        <f t="shared" si="199"/>
        <v>1.002392179198813</v>
      </c>
      <c r="CS236" s="2">
        <f t="shared" si="155"/>
        <v>0.03355383242803533</v>
      </c>
      <c r="CT236" s="2">
        <f t="shared" si="156"/>
        <v>0.036796068750715394</v>
      </c>
      <c r="CU236" s="8">
        <f t="shared" si="146"/>
        <v>1.169841164720686</v>
      </c>
      <c r="CV236" s="8">
        <f t="shared" si="147"/>
        <v>0.612</v>
      </c>
      <c r="CW236">
        <f t="shared" si="148"/>
        <v>3</v>
      </c>
      <c r="CX236">
        <f t="shared" si="149"/>
        <v>1</v>
      </c>
      <c r="CY236" s="2">
        <f t="shared" si="150"/>
        <v>1.0059266721163311</v>
      </c>
      <c r="CZ236">
        <f t="shared" si="151"/>
        <v>0.475</v>
      </c>
      <c r="DA236">
        <f t="shared" si="152"/>
        <v>2</v>
      </c>
      <c r="DB236" s="3" t="str">
        <f t="shared" si="153"/>
        <v>1_2004</v>
      </c>
      <c r="DC236">
        <f t="shared" si="154"/>
        <v>1</v>
      </c>
    </row>
    <row r="237" spans="5:107" ht="18">
      <c r="E237" t="str">
        <f t="shared" si="169"/>
        <v>2_1986</v>
      </c>
      <c r="F237" s="3">
        <v>31444</v>
      </c>
      <c r="G237">
        <v>225.130005</v>
      </c>
      <c r="H237" s="4">
        <v>0</v>
      </c>
      <c r="I237">
        <f t="shared" si="192"/>
        <v>1</v>
      </c>
      <c r="J237">
        <f t="shared" si="193"/>
        <v>1.1514717752417778</v>
      </c>
      <c r="X237" s="3">
        <v>38078</v>
      </c>
      <c r="Y237">
        <v>14329.523</v>
      </c>
      <c r="Z237" s="2">
        <f t="shared" si="173"/>
        <v>0.04203019253912088</v>
      </c>
      <c r="AA237" s="2">
        <f t="shared" si="174"/>
        <v>0.030833284505320524</v>
      </c>
      <c r="AB237">
        <v>2267.146</v>
      </c>
      <c r="AC237">
        <v>1423.19</v>
      </c>
      <c r="AD237">
        <v>-608.024</v>
      </c>
      <c r="AE237">
        <f t="shared" si="170"/>
        <v>-843.9560000000001</v>
      </c>
      <c r="AF237">
        <f t="shared" si="171"/>
        <v>3690.3360000000002</v>
      </c>
      <c r="AG237">
        <v>831.424</v>
      </c>
      <c r="AH237" t="str">
        <f t="shared" si="172"/>
        <v>4_2004</v>
      </c>
      <c r="AI237" s="2">
        <f t="shared" si="181"/>
        <v>-0.0010153633853584587</v>
      </c>
      <c r="AJ237">
        <f t="shared" si="186"/>
        <v>0</v>
      </c>
      <c r="AK237">
        <f t="shared" si="187"/>
        <v>-2</v>
      </c>
      <c r="AL237" s="6">
        <f t="shared" si="182"/>
        <v>38078</v>
      </c>
      <c r="AM237">
        <f t="shared" si="183"/>
        <v>-2</v>
      </c>
      <c r="AN237" t="str">
        <f t="shared" si="175"/>
        <v>4_2004</v>
      </c>
      <c r="AO237">
        <v>0.7937199048190349</v>
      </c>
      <c r="AP237">
        <v>8088.6</v>
      </c>
      <c r="AQ237">
        <v>86.238</v>
      </c>
      <c r="AR237">
        <v>187.4</v>
      </c>
      <c r="AS237" s="2">
        <f t="shared" si="157"/>
        <v>0.8907227740132615</v>
      </c>
      <c r="AT237" s="2">
        <f t="shared" si="157"/>
        <v>1.0613567773258104</v>
      </c>
      <c r="AU237" s="2">
        <f t="shared" si="157"/>
        <v>1.0198680195841907</v>
      </c>
      <c r="AV237" s="2">
        <f t="shared" si="157"/>
        <v>1.0229257641921399</v>
      </c>
      <c r="AW237" s="2">
        <f t="shared" si="159"/>
        <v>0.09553654243099785</v>
      </c>
      <c r="AX237" s="2">
        <f t="shared" si="159"/>
        <v>0.0010495996698653975</v>
      </c>
      <c r="AY237" s="2">
        <f t="shared" si="159"/>
        <v>0.0031525153311686704</v>
      </c>
      <c r="AZ237" s="2">
        <f t="shared" si="159"/>
        <v>0.0026628945316797825</v>
      </c>
      <c r="BB237" s="2" t="str">
        <f t="shared" si="194"/>
        <v>4_2004</v>
      </c>
      <c r="BC237" s="2">
        <f t="shared" si="160"/>
        <v>-0.0010153633853584587</v>
      </c>
      <c r="BD237" s="2">
        <f t="shared" si="161"/>
        <v>0.0031525153311686704</v>
      </c>
      <c r="BE237">
        <f t="shared" si="162"/>
        <v>0.02174618030955111</v>
      </c>
      <c r="BF237" s="2">
        <f t="shared" si="163"/>
        <v>0.005569624555042063</v>
      </c>
      <c r="BG237">
        <f t="shared" si="164"/>
        <v>3</v>
      </c>
      <c r="BH237">
        <f t="shared" si="195"/>
        <v>3</v>
      </c>
      <c r="BI237">
        <f t="shared" si="165"/>
        <v>1132.170044</v>
      </c>
      <c r="BJ237" s="8">
        <f t="shared" si="184"/>
        <v>0.997146980688</v>
      </c>
      <c r="BK237" s="8">
        <f t="shared" si="185"/>
        <v>0.9844633868443883</v>
      </c>
      <c r="BL237" s="8">
        <f t="shared" si="196"/>
        <v>1.049215196334942</v>
      </c>
      <c r="BM237" t="str">
        <f>"3"&amp;RIGHT(BB236,5)</f>
        <v>3_2004</v>
      </c>
      <c r="BN237">
        <f t="shared" si="200"/>
        <v>3</v>
      </c>
      <c r="BP237">
        <f t="shared" si="207"/>
        <v>2</v>
      </c>
      <c r="BQ237" s="8">
        <f t="shared" si="202"/>
        <v>0.487</v>
      </c>
      <c r="BR237">
        <f t="shared" si="203"/>
        <v>1</v>
      </c>
      <c r="BS237" s="8">
        <f t="shared" si="204"/>
        <v>0.129</v>
      </c>
      <c r="BT237">
        <f t="shared" si="201"/>
        <v>1</v>
      </c>
      <c r="BU237" s="8">
        <f t="shared" si="205"/>
        <v>0.201</v>
      </c>
      <c r="BV237" s="8">
        <f t="shared" si="206"/>
        <v>0.616</v>
      </c>
      <c r="BY237">
        <f t="shared" si="176"/>
        <v>2004</v>
      </c>
      <c r="BZ237">
        <f t="shared" si="188"/>
        <v>2004</v>
      </c>
      <c r="CA237">
        <f t="shared" si="189"/>
        <v>4</v>
      </c>
      <c r="CB237">
        <f t="shared" si="190"/>
        <v>3</v>
      </c>
      <c r="CC237">
        <f t="shared" si="191"/>
        <v>6</v>
      </c>
      <c r="CD237" t="str">
        <f t="shared" si="177"/>
        <v>3_2004</v>
      </c>
      <c r="CE237" t="str">
        <f t="shared" si="177"/>
        <v>6_2004</v>
      </c>
      <c r="CG237" s="3" t="str">
        <f t="shared" si="178"/>
        <v>4_2004</v>
      </c>
      <c r="CH237">
        <f t="shared" si="179"/>
        <v>0.04203019253912088</v>
      </c>
      <c r="CI237" s="2">
        <f t="shared" si="180"/>
        <v>-0.0010153633853584587</v>
      </c>
      <c r="CJ237" s="2">
        <v>1.017400761283306</v>
      </c>
      <c r="CK237" s="2">
        <v>1.0316766794101584</v>
      </c>
      <c r="CL237" s="2">
        <f t="shared" si="168"/>
        <v>0.01427591812685236</v>
      </c>
      <c r="CM237">
        <f t="shared" si="158"/>
        <v>3</v>
      </c>
      <c r="CN237">
        <v>1132.170044</v>
      </c>
      <c r="CO237">
        <v>1128.939941</v>
      </c>
      <c r="CP237" s="8">
        <f t="shared" si="197"/>
        <v>0.997146980688</v>
      </c>
      <c r="CQ237" s="8">
        <f t="shared" si="198"/>
        <v>0.9844633868443883</v>
      </c>
      <c r="CR237" s="8">
        <f t="shared" si="199"/>
        <v>1.049215196334942</v>
      </c>
      <c r="CS237" s="2">
        <f t="shared" si="155"/>
        <v>0.03387091176975099</v>
      </c>
      <c r="CT237" s="2">
        <f t="shared" si="156"/>
        <v>0.037089531891343785</v>
      </c>
      <c r="CU237" s="8">
        <f t="shared" si="146"/>
        <v>1.1332090321940727</v>
      </c>
      <c r="CV237" s="8">
        <f t="shared" si="147"/>
        <v>0.579</v>
      </c>
      <c r="CW237">
        <f t="shared" si="148"/>
        <v>3</v>
      </c>
      <c r="CX237">
        <f t="shared" si="149"/>
        <v>1</v>
      </c>
      <c r="CY237" s="2">
        <f t="shared" si="150"/>
        <v>1.0273760097143592</v>
      </c>
      <c r="CZ237">
        <f t="shared" si="151"/>
        <v>0.52</v>
      </c>
      <c r="DA237">
        <f t="shared" si="152"/>
        <v>3</v>
      </c>
      <c r="DB237" s="3" t="str">
        <f t="shared" si="153"/>
        <v>4_2004</v>
      </c>
      <c r="DC237">
        <f t="shared" si="154"/>
        <v>1</v>
      </c>
    </row>
    <row r="238" spans="5:107" ht="18">
      <c r="E238" t="str">
        <f t="shared" si="169"/>
        <v>3_1986</v>
      </c>
      <c r="F238" s="3">
        <v>31472</v>
      </c>
      <c r="G238">
        <v>232.470001</v>
      </c>
      <c r="H238" s="4">
        <v>0</v>
      </c>
      <c r="I238">
        <f t="shared" si="192"/>
        <v>1</v>
      </c>
      <c r="J238">
        <f t="shared" si="193"/>
        <v>1.16253406756575</v>
      </c>
      <c r="X238" s="3">
        <v>38169</v>
      </c>
      <c r="Y238">
        <v>14464.984</v>
      </c>
      <c r="Z238" s="2">
        <f t="shared" si="173"/>
        <v>0.03431594529395743</v>
      </c>
      <c r="AA238" s="2">
        <f t="shared" si="174"/>
        <v>0.03835269610993408</v>
      </c>
      <c r="AB238">
        <v>2297.245</v>
      </c>
      <c r="AC238">
        <v>1434.005</v>
      </c>
      <c r="AD238">
        <v>-636.429</v>
      </c>
      <c r="AE238">
        <f t="shared" si="170"/>
        <v>-863.2399999999998</v>
      </c>
      <c r="AF238">
        <f t="shared" si="171"/>
        <v>3731.25</v>
      </c>
      <c r="AG238">
        <v>837.354</v>
      </c>
      <c r="AH238" t="str">
        <f t="shared" si="172"/>
        <v>7_2004</v>
      </c>
      <c r="AI238" s="2">
        <f t="shared" si="181"/>
        <v>-0.0077142472451634525</v>
      </c>
      <c r="AJ238">
        <f t="shared" si="186"/>
        <v>0</v>
      </c>
      <c r="AK238">
        <f t="shared" si="187"/>
        <v>-3</v>
      </c>
      <c r="AL238" s="6">
        <f t="shared" si="182"/>
        <v>38169</v>
      </c>
      <c r="AM238">
        <f t="shared" si="183"/>
        <v>-3</v>
      </c>
      <c r="AN238" t="str">
        <f t="shared" si="175"/>
        <v>7_2004</v>
      </c>
      <c r="AO238">
        <v>0.8488641768285208</v>
      </c>
      <c r="AP238">
        <v>8218.9</v>
      </c>
      <c r="AQ238">
        <v>86.605</v>
      </c>
      <c r="AR238">
        <v>189.1</v>
      </c>
      <c r="AS238" s="2">
        <f t="shared" si="157"/>
        <v>1.002358940596643</v>
      </c>
      <c r="AT238" s="2">
        <f t="shared" si="157"/>
        <v>1.0621203897547233</v>
      </c>
      <c r="AU238" s="2">
        <f t="shared" si="157"/>
        <v>1.0201184965310905</v>
      </c>
      <c r="AV238" s="2">
        <f t="shared" si="157"/>
        <v>1.0293957539466523</v>
      </c>
      <c r="AW238" s="2">
        <f t="shared" si="159"/>
        <v>0.1116361665833816</v>
      </c>
      <c r="AX238" s="2">
        <f t="shared" si="159"/>
        <v>0.0007636124289129853</v>
      </c>
      <c r="AY238" s="2">
        <f t="shared" si="159"/>
        <v>0.0002504769468998358</v>
      </c>
      <c r="AZ238" s="2">
        <f t="shared" si="159"/>
        <v>0.006469989754512406</v>
      </c>
      <c r="BB238" s="2" t="str">
        <f t="shared" si="194"/>
        <v>7_2004</v>
      </c>
      <c r="BC238" s="2">
        <f t="shared" si="160"/>
        <v>-0.0077142472451634525</v>
      </c>
      <c r="BD238" s="2">
        <f t="shared" si="161"/>
        <v>0.0002504769468998358</v>
      </c>
      <c r="BE238">
        <f t="shared" si="162"/>
        <v>0.001297875955871497</v>
      </c>
      <c r="BF238" s="2">
        <f t="shared" si="163"/>
        <v>0.0063624513940674365</v>
      </c>
      <c r="BG238">
        <f t="shared" si="164"/>
        <v>3</v>
      </c>
      <c r="BH238">
        <f t="shared" si="195"/>
        <v>4</v>
      </c>
      <c r="BI238">
        <f t="shared" si="165"/>
        <v>1128.939941</v>
      </c>
      <c r="BJ238" s="8">
        <f t="shared" si="184"/>
        <v>0.9872801160819236</v>
      </c>
      <c r="BK238" s="8">
        <f t="shared" si="185"/>
        <v>1.0522171923050065</v>
      </c>
      <c r="BL238" s="8">
        <f t="shared" si="196"/>
        <v>1.0457509058934074</v>
      </c>
      <c r="BM238" t="str">
        <f>"6"&amp;RIGHT(BB237,5)</f>
        <v>6_2004</v>
      </c>
      <c r="BN238">
        <f t="shared" si="200"/>
        <v>4</v>
      </c>
      <c r="BP238">
        <f t="shared" si="207"/>
        <v>1</v>
      </c>
      <c r="BQ238" s="8">
        <f t="shared" si="202"/>
        <v>0.197</v>
      </c>
      <c r="BR238">
        <f t="shared" si="203"/>
        <v>2</v>
      </c>
      <c r="BS238" s="8">
        <f t="shared" si="204"/>
        <v>0.46799999999999997</v>
      </c>
      <c r="BT238">
        <f t="shared" si="201"/>
        <v>1</v>
      </c>
      <c r="BU238" s="8">
        <f t="shared" si="205"/>
        <v>0.246</v>
      </c>
      <c r="BV238" s="8">
        <f t="shared" si="206"/>
        <v>0.665</v>
      </c>
      <c r="BY238">
        <f t="shared" si="176"/>
        <v>2004</v>
      </c>
      <c r="BZ238">
        <f t="shared" si="188"/>
        <v>2004</v>
      </c>
      <c r="CA238">
        <f t="shared" si="189"/>
        <v>7</v>
      </c>
      <c r="CB238">
        <f t="shared" si="190"/>
        <v>6</v>
      </c>
      <c r="CC238">
        <f t="shared" si="191"/>
        <v>9</v>
      </c>
      <c r="CD238" t="str">
        <f t="shared" si="177"/>
        <v>6_2004</v>
      </c>
      <c r="CE238" t="str">
        <f t="shared" si="177"/>
        <v>9_2004</v>
      </c>
      <c r="CG238" s="3" t="str">
        <f t="shared" si="178"/>
        <v>7_2004</v>
      </c>
      <c r="CH238">
        <f t="shared" si="179"/>
        <v>0.03431594529395743</v>
      </c>
      <c r="CI238" s="2">
        <f t="shared" si="180"/>
        <v>-0.0077142472451634525</v>
      </c>
      <c r="CJ238" s="2">
        <v>1.0316766794101584</v>
      </c>
      <c r="CK238" s="2">
        <v>1.0253916801728795</v>
      </c>
      <c r="CL238" s="2">
        <f t="shared" si="168"/>
        <v>-0.0062849992372788765</v>
      </c>
      <c r="CM238">
        <f t="shared" si="158"/>
        <v>4</v>
      </c>
      <c r="CN238">
        <v>1128.939941</v>
      </c>
      <c r="CO238">
        <v>1114.579956</v>
      </c>
      <c r="CP238" s="8">
        <f t="shared" si="197"/>
        <v>0.9872801160819236</v>
      </c>
      <c r="CQ238" s="8">
        <f t="shared" si="198"/>
        <v>1.0522171923050065</v>
      </c>
      <c r="CR238" s="8">
        <f t="shared" si="199"/>
        <v>1.0457509058934074</v>
      </c>
      <c r="CS238" s="2">
        <f t="shared" si="155"/>
        <v>0.034130886306070043</v>
      </c>
      <c r="CT238" s="2">
        <f t="shared" si="156"/>
        <v>0.03666435114946154</v>
      </c>
      <c r="CU238" s="8">
        <f t="shared" si="146"/>
        <v>0.935948522696314</v>
      </c>
      <c r="CV238" s="8">
        <f t="shared" si="147"/>
        <v>0.462</v>
      </c>
      <c r="CW238">
        <f t="shared" si="148"/>
        <v>2</v>
      </c>
      <c r="CX238">
        <f t="shared" si="149"/>
        <v>0</v>
      </c>
      <c r="CY238" s="2">
        <f t="shared" si="150"/>
        <v>1.210401848207172</v>
      </c>
      <c r="CZ238">
        <f t="shared" si="151"/>
        <v>0.762</v>
      </c>
      <c r="DA238">
        <f t="shared" si="152"/>
        <v>4</v>
      </c>
      <c r="DB238" s="3" t="str">
        <f t="shared" si="153"/>
        <v>7_2004</v>
      </c>
      <c r="DC238">
        <f t="shared" si="154"/>
        <v>0</v>
      </c>
    </row>
    <row r="239" spans="5:107" ht="18">
      <c r="E239" t="str">
        <f t="shared" si="169"/>
        <v>4_1986</v>
      </c>
      <c r="F239" s="3">
        <v>31503</v>
      </c>
      <c r="G239">
        <v>235.160004</v>
      </c>
      <c r="H239" s="4">
        <v>0</v>
      </c>
      <c r="I239">
        <f t="shared" si="192"/>
        <v>1</v>
      </c>
      <c r="J239">
        <f t="shared" si="193"/>
        <v>1.1490978491544581</v>
      </c>
      <c r="X239" s="3">
        <v>38261</v>
      </c>
      <c r="Y239">
        <v>14609.876</v>
      </c>
      <c r="Z239" s="2">
        <f t="shared" si="173"/>
        <v>0.03281794502831081</v>
      </c>
      <c r="AA239" s="2">
        <f t="shared" si="174"/>
        <v>0.04067300527673168</v>
      </c>
      <c r="AB239">
        <v>2347.515</v>
      </c>
      <c r="AC239">
        <v>1465.938</v>
      </c>
      <c r="AD239">
        <v>-682.881</v>
      </c>
      <c r="AE239">
        <f t="shared" si="170"/>
        <v>-881.5769999999998</v>
      </c>
      <c r="AF239">
        <f t="shared" si="171"/>
        <v>3813.453</v>
      </c>
      <c r="AG239">
        <v>848.905</v>
      </c>
      <c r="AH239" t="str">
        <f t="shared" si="172"/>
        <v>10_2004</v>
      </c>
      <c r="AI239" s="2">
        <f t="shared" si="181"/>
        <v>-0.0014980002656466151</v>
      </c>
      <c r="AJ239">
        <f t="shared" si="186"/>
        <v>0</v>
      </c>
      <c r="AK239">
        <f t="shared" si="187"/>
        <v>-4</v>
      </c>
      <c r="AL239" s="6">
        <f t="shared" si="182"/>
        <v>38261</v>
      </c>
      <c r="AM239">
        <f t="shared" si="183"/>
        <v>-4</v>
      </c>
      <c r="AN239" t="str">
        <f t="shared" si="175"/>
        <v>10_2004</v>
      </c>
      <c r="AO239">
        <v>0.8107663574387629</v>
      </c>
      <c r="AP239">
        <v>8374.6</v>
      </c>
      <c r="AQ239">
        <v>86.994</v>
      </c>
      <c r="AR239">
        <v>190.8</v>
      </c>
      <c r="AS239" s="2">
        <f t="shared" si="157"/>
        <v>0.9828746316800404</v>
      </c>
      <c r="AT239" s="2">
        <f t="shared" si="157"/>
        <v>1.0674127228927948</v>
      </c>
      <c r="AU239" s="2">
        <f t="shared" si="157"/>
        <v>1.0208406674646202</v>
      </c>
      <c r="AV239" s="2">
        <f t="shared" si="157"/>
        <v>1.0319091400757165</v>
      </c>
      <c r="AW239" s="2">
        <f t="shared" si="159"/>
        <v>-0.01948430891660269</v>
      </c>
      <c r="AX239" s="2">
        <f t="shared" si="159"/>
        <v>0.005292333138071426</v>
      </c>
      <c r="AY239" s="2">
        <f t="shared" si="159"/>
        <v>0.0007221709335296644</v>
      </c>
      <c r="AZ239" s="2">
        <f t="shared" si="159"/>
        <v>0.0025133861290642656</v>
      </c>
      <c r="BB239" s="2" t="str">
        <f t="shared" si="194"/>
        <v>10_2004</v>
      </c>
      <c r="BC239" s="2">
        <f t="shared" si="160"/>
        <v>-0.0014980002656466151</v>
      </c>
      <c r="BD239" s="2">
        <f t="shared" si="161"/>
        <v>0.0007221709335296644</v>
      </c>
      <c r="BE239">
        <f t="shared" si="162"/>
        <v>-0.010445689130823999</v>
      </c>
      <c r="BF239" s="2">
        <f t="shared" si="163"/>
        <v>0.007655395971676526</v>
      </c>
      <c r="BG239">
        <f t="shared" si="164"/>
        <v>3</v>
      </c>
      <c r="BH239">
        <f t="shared" si="195"/>
        <v>3</v>
      </c>
      <c r="BI239">
        <f t="shared" si="165"/>
        <v>1114.579956</v>
      </c>
      <c r="BJ239" s="8">
        <f t="shared" si="184"/>
        <v>1.0657737101814524</v>
      </c>
      <c r="BK239" s="8">
        <f t="shared" si="185"/>
        <v>1.0592241136624208</v>
      </c>
      <c r="BL239" s="8">
        <f t="shared" si="196"/>
        <v>1.0688600217389876</v>
      </c>
      <c r="BM239" t="str">
        <f>"9"&amp;RIGHT(BB238,5)</f>
        <v>9_2004</v>
      </c>
      <c r="BN239">
        <f t="shared" si="200"/>
        <v>3</v>
      </c>
      <c r="BP239">
        <f t="shared" si="207"/>
        <v>2</v>
      </c>
      <c r="BQ239" s="8">
        <f t="shared" si="202"/>
        <v>0.463</v>
      </c>
      <c r="BR239">
        <f t="shared" si="203"/>
        <v>2</v>
      </c>
      <c r="BS239" s="8">
        <f t="shared" si="204"/>
        <v>0.39</v>
      </c>
      <c r="BT239">
        <f t="shared" si="201"/>
        <v>2</v>
      </c>
      <c r="BU239" s="8">
        <f t="shared" si="205"/>
        <v>0.379</v>
      </c>
      <c r="BV239" s="8">
        <f t="shared" si="206"/>
        <v>0.853</v>
      </c>
      <c r="BY239">
        <f t="shared" si="176"/>
        <v>2004</v>
      </c>
      <c r="BZ239">
        <f t="shared" si="188"/>
        <v>2004</v>
      </c>
      <c r="CA239">
        <f t="shared" si="189"/>
        <v>10</v>
      </c>
      <c r="CB239">
        <f t="shared" si="190"/>
        <v>9</v>
      </c>
      <c r="CC239">
        <f t="shared" si="191"/>
        <v>12</v>
      </c>
      <c r="CD239" t="str">
        <f t="shared" si="177"/>
        <v>9_2004</v>
      </c>
      <c r="CE239" t="str">
        <f t="shared" si="177"/>
        <v>12_2004</v>
      </c>
      <c r="CG239" s="3" t="str">
        <f t="shared" si="178"/>
        <v>10_2004</v>
      </c>
      <c r="CH239">
        <f t="shared" si="179"/>
        <v>0.03281794502831081</v>
      </c>
      <c r="CI239" s="2">
        <f t="shared" si="180"/>
        <v>-0.0014980002656466151</v>
      </c>
      <c r="CJ239" s="2">
        <v>1.0253916801728795</v>
      </c>
      <c r="CK239" s="2">
        <v>1.0334231805929919</v>
      </c>
      <c r="CL239" s="2">
        <f t="shared" si="168"/>
        <v>0.008031500420112359</v>
      </c>
      <c r="CM239">
        <f t="shared" si="158"/>
        <v>3</v>
      </c>
      <c r="CN239">
        <v>1114.579956</v>
      </c>
      <c r="CO239">
        <v>1187.890015</v>
      </c>
      <c r="CP239" s="8">
        <f t="shared" si="197"/>
        <v>1.0657737101814524</v>
      </c>
      <c r="CQ239" s="8">
        <f t="shared" si="198"/>
        <v>1.0592241136624208</v>
      </c>
      <c r="CR239" s="8">
        <f t="shared" si="199"/>
        <v>1.0688600217389876</v>
      </c>
      <c r="CS239" s="2">
        <f t="shared" si="155"/>
        <v>0.0342838943649833</v>
      </c>
      <c r="CT239" s="2">
        <f t="shared" si="156"/>
        <v>0.036696644478170004</v>
      </c>
      <c r="CU239" s="8">
        <f t="shared" si="146"/>
        <v>0.8943037025587847</v>
      </c>
      <c r="CV239" s="8">
        <f t="shared" si="147"/>
        <v>0.429</v>
      </c>
      <c r="CW239">
        <f t="shared" si="148"/>
        <v>2</v>
      </c>
      <c r="CX239">
        <f t="shared" si="149"/>
        <v>0</v>
      </c>
      <c r="CY239" s="2">
        <f t="shared" si="150"/>
        <v>1.0408211782561685</v>
      </c>
      <c r="CZ239">
        <f t="shared" si="151"/>
        <v>0.545</v>
      </c>
      <c r="DA239">
        <f t="shared" si="152"/>
        <v>3</v>
      </c>
      <c r="DB239" s="3" t="str">
        <f t="shared" si="153"/>
        <v>10_2004</v>
      </c>
      <c r="DC239">
        <f t="shared" si="154"/>
        <v>0</v>
      </c>
    </row>
    <row r="240" spans="5:107" ht="18">
      <c r="E240" t="str">
        <f t="shared" si="169"/>
        <v>5_1986</v>
      </c>
      <c r="F240" s="3">
        <v>31533</v>
      </c>
      <c r="G240">
        <v>245.649994</v>
      </c>
      <c r="H240" s="4">
        <v>0</v>
      </c>
      <c r="I240">
        <f t="shared" si="192"/>
        <v>1</v>
      </c>
      <c r="J240">
        <f t="shared" si="193"/>
        <v>1.1742538557067268</v>
      </c>
      <c r="X240" s="3">
        <v>38353</v>
      </c>
      <c r="Y240">
        <v>14771.602</v>
      </c>
      <c r="Z240" s="2">
        <f t="shared" si="173"/>
        <v>0.03870679348156658</v>
      </c>
      <c r="AA240" s="2">
        <f t="shared" si="174"/>
        <v>0.04501920317639341</v>
      </c>
      <c r="AB240">
        <v>2370.078</v>
      </c>
      <c r="AC240">
        <v>1500.241</v>
      </c>
      <c r="AD240">
        <v>-674.59</v>
      </c>
      <c r="AE240">
        <f t="shared" si="170"/>
        <v>-869.837</v>
      </c>
      <c r="AF240">
        <f t="shared" si="171"/>
        <v>3870.319</v>
      </c>
      <c r="AG240">
        <v>868.948</v>
      </c>
      <c r="AH240" t="str">
        <f t="shared" si="172"/>
        <v>1_2005</v>
      </c>
      <c r="AI240" s="2">
        <f t="shared" si="181"/>
        <v>0.005888848453255768</v>
      </c>
      <c r="AJ240">
        <f t="shared" si="186"/>
        <v>1</v>
      </c>
      <c r="AK240">
        <f t="shared" si="187"/>
        <v>0</v>
      </c>
      <c r="AL240" s="6">
        <f t="shared" si="182"/>
        <v>38353</v>
      </c>
      <c r="AM240">
        <f t="shared" si="183"/>
        <v>1</v>
      </c>
      <c r="AN240" t="str">
        <f t="shared" si="175"/>
        <v>1_2005</v>
      </c>
      <c r="AO240">
        <v>0.8201683440110169</v>
      </c>
      <c r="AP240">
        <v>8470.2</v>
      </c>
      <c r="AQ240">
        <v>87.6</v>
      </c>
      <c r="AR240">
        <v>191.6</v>
      </c>
      <c r="AS240" s="2">
        <f t="shared" si="157"/>
        <v>1.0800363722599922</v>
      </c>
      <c r="AT240" s="2">
        <f t="shared" si="157"/>
        <v>1.0604452011918772</v>
      </c>
      <c r="AU240" s="2">
        <f t="shared" si="157"/>
        <v>1.0221465076660987</v>
      </c>
      <c r="AV240" s="2">
        <f t="shared" si="157"/>
        <v>1.028448738593666</v>
      </c>
      <c r="AW240" s="2">
        <f t="shared" si="159"/>
        <v>0.09716174057995175</v>
      </c>
      <c r="AX240" s="2">
        <f t="shared" si="159"/>
        <v>-0.006967521700917523</v>
      </c>
      <c r="AY240" s="2">
        <f t="shared" si="159"/>
        <v>0.001305840201478503</v>
      </c>
      <c r="AZ240" s="2">
        <f t="shared" si="159"/>
        <v>-0.0034604014820505125</v>
      </c>
      <c r="BB240" s="2" t="str">
        <f t="shared" si="194"/>
        <v>1_2005</v>
      </c>
      <c r="BC240" s="2">
        <f t="shared" si="160"/>
        <v>0.005888848453255768</v>
      </c>
      <c r="BD240" s="2">
        <f t="shared" si="161"/>
        <v>0.001305840201478503</v>
      </c>
      <c r="BE240">
        <f t="shared" si="162"/>
        <v>-0.004338762442912758</v>
      </c>
      <c r="BF240" s="2">
        <f t="shared" si="163"/>
        <v>0.005431003413076674</v>
      </c>
      <c r="BG240">
        <f t="shared" si="164"/>
        <v>2</v>
      </c>
      <c r="BH240">
        <f t="shared" si="195"/>
        <v>1</v>
      </c>
      <c r="BI240">
        <f t="shared" si="165"/>
        <v>1187.890015</v>
      </c>
      <c r="BJ240" s="8">
        <f t="shared" si="184"/>
        <v>0.9938546086693052</v>
      </c>
      <c r="BK240" s="8">
        <f t="shared" si="185"/>
        <v>1.0028958413292162</v>
      </c>
      <c r="BL240" s="8">
        <f t="shared" si="196"/>
        <v>1.0030305625559115</v>
      </c>
      <c r="BM240" t="str">
        <f>"12"&amp;RIGHT(BB239,5)</f>
        <v>12_2004</v>
      </c>
      <c r="BN240">
        <f t="shared" si="200"/>
        <v>1</v>
      </c>
      <c r="BP240">
        <f t="shared" si="207"/>
        <v>4</v>
      </c>
      <c r="BQ240" s="8">
        <f t="shared" si="202"/>
        <v>0.758</v>
      </c>
      <c r="BR240">
        <f t="shared" si="203"/>
        <v>2</v>
      </c>
      <c r="BS240" s="8">
        <f t="shared" si="204"/>
        <v>0.30100000000000005</v>
      </c>
      <c r="BT240">
        <f t="shared" si="201"/>
        <v>3</v>
      </c>
      <c r="BU240" s="8">
        <f t="shared" si="205"/>
        <v>0.571</v>
      </c>
      <c r="BV240" s="8">
        <f t="shared" si="206"/>
        <v>1.0590000000000002</v>
      </c>
      <c r="BY240">
        <f t="shared" si="176"/>
        <v>2004</v>
      </c>
      <c r="BZ240">
        <f t="shared" si="188"/>
        <v>2005</v>
      </c>
      <c r="CA240">
        <f t="shared" si="189"/>
        <v>1</v>
      </c>
      <c r="CB240">
        <f t="shared" si="190"/>
        <v>12</v>
      </c>
      <c r="CC240">
        <f t="shared" si="191"/>
        <v>3</v>
      </c>
      <c r="CD240" t="str">
        <f t="shared" si="177"/>
        <v>12_2004</v>
      </c>
      <c r="CE240" t="str">
        <f t="shared" si="177"/>
        <v>3_2005</v>
      </c>
      <c r="CG240" s="3" t="str">
        <f t="shared" si="178"/>
        <v>1_2005</v>
      </c>
      <c r="CH240">
        <f t="shared" si="179"/>
        <v>0.03870679348156658</v>
      </c>
      <c r="CI240" s="2">
        <f t="shared" si="180"/>
        <v>0.005888848453255768</v>
      </c>
      <c r="CJ240" s="2">
        <v>1.0334231805929919</v>
      </c>
      <c r="CK240" s="2">
        <v>1.0320684126135757</v>
      </c>
      <c r="CL240" s="2">
        <f t="shared" si="168"/>
        <v>-0.0013547679794161382</v>
      </c>
      <c r="CM240">
        <f t="shared" si="158"/>
        <v>1</v>
      </c>
      <c r="CN240">
        <v>1187.890015</v>
      </c>
      <c r="CO240">
        <v>1180.589966</v>
      </c>
      <c r="CP240" s="8">
        <f t="shared" si="197"/>
        <v>0.9938546086693052</v>
      </c>
      <c r="CQ240" s="8">
        <f t="shared" si="198"/>
        <v>1.0028958413292162</v>
      </c>
      <c r="CR240" s="8">
        <f t="shared" si="199"/>
        <v>1.0030305625559115</v>
      </c>
      <c r="CS240" s="2">
        <f t="shared" si="155"/>
        <v>0.03438383506374263</v>
      </c>
      <c r="CT240" s="2">
        <f t="shared" si="156"/>
        <v>0.036442616833652464</v>
      </c>
      <c r="CU240" s="8">
        <f t="shared" si="146"/>
        <v>1.0621299139479823</v>
      </c>
      <c r="CV240" s="8">
        <f t="shared" si="147"/>
        <v>0.537</v>
      </c>
      <c r="CW240">
        <f t="shared" si="148"/>
        <v>3</v>
      </c>
      <c r="CX240">
        <f t="shared" si="149"/>
        <v>1</v>
      </c>
      <c r="CY240" s="2">
        <f t="shared" si="150"/>
        <v>0.8384076401500952</v>
      </c>
      <c r="CZ240">
        <f t="shared" si="151"/>
        <v>0.262</v>
      </c>
      <c r="DA240">
        <f t="shared" si="152"/>
        <v>2</v>
      </c>
      <c r="DB240" s="3" t="str">
        <f t="shared" si="153"/>
        <v>1_2005</v>
      </c>
      <c r="DC240">
        <f t="shared" si="154"/>
        <v>1</v>
      </c>
    </row>
    <row r="241" spans="5:107" ht="18">
      <c r="E241" t="str">
        <f t="shared" si="169"/>
        <v>6_1986</v>
      </c>
      <c r="F241" s="3">
        <v>31564</v>
      </c>
      <c r="G241">
        <v>251.789993</v>
      </c>
      <c r="H241" s="4">
        <v>0</v>
      </c>
      <c r="I241">
        <f t="shared" si="192"/>
        <v>1</v>
      </c>
      <c r="J241">
        <f t="shared" si="193"/>
        <v>1.175352978525602</v>
      </c>
      <c r="X241" s="3">
        <v>38443</v>
      </c>
      <c r="Y241">
        <v>14839.782</v>
      </c>
      <c r="Z241" s="2">
        <f t="shared" si="173"/>
        <v>0.03560893129520082</v>
      </c>
      <c r="AA241" s="2">
        <f t="shared" si="174"/>
        <v>0.018590669564128914</v>
      </c>
      <c r="AB241">
        <v>2401.651</v>
      </c>
      <c r="AC241">
        <v>1526.996</v>
      </c>
      <c r="AD241">
        <v>-690.79</v>
      </c>
      <c r="AE241">
        <f t="shared" si="170"/>
        <v>-874.6549999999997</v>
      </c>
      <c r="AF241">
        <f t="shared" si="171"/>
        <v>3928.647</v>
      </c>
      <c r="AG241">
        <v>884.989</v>
      </c>
      <c r="AH241" t="str">
        <f t="shared" si="172"/>
        <v>4_2005</v>
      </c>
      <c r="AI241" s="2">
        <f t="shared" si="181"/>
        <v>-0.003097862186365763</v>
      </c>
      <c r="AJ241">
        <f t="shared" si="186"/>
        <v>0</v>
      </c>
      <c r="AK241">
        <f t="shared" si="187"/>
        <v>-1</v>
      </c>
      <c r="AL241" s="6">
        <f t="shared" si="182"/>
        <v>38443</v>
      </c>
      <c r="AM241">
        <f t="shared" si="183"/>
        <v>-1</v>
      </c>
      <c r="AN241" t="str">
        <f t="shared" si="175"/>
        <v>4_2005</v>
      </c>
      <c r="AO241">
        <v>0.8504847991605352</v>
      </c>
      <c r="AP241">
        <v>8645.6</v>
      </c>
      <c r="AQ241">
        <v>88.032</v>
      </c>
      <c r="AR241">
        <v>193.7</v>
      </c>
      <c r="AS241" s="2">
        <f t="shared" si="157"/>
        <v>1.071517539117836</v>
      </c>
      <c r="AT241" s="2">
        <f t="shared" si="157"/>
        <v>1.0688623494795144</v>
      </c>
      <c r="AU241" s="2">
        <f t="shared" si="157"/>
        <v>1.0208028943157308</v>
      </c>
      <c r="AV241" s="2">
        <f t="shared" si="157"/>
        <v>1.0336179295624333</v>
      </c>
      <c r="AW241" s="2">
        <f t="shared" si="159"/>
        <v>-0.00851883314215618</v>
      </c>
      <c r="AX241" s="2">
        <f t="shared" si="159"/>
        <v>0.008417148287637177</v>
      </c>
      <c r="AY241" s="2">
        <f t="shared" si="159"/>
        <v>-0.0013436133503679226</v>
      </c>
      <c r="AZ241" s="2">
        <f t="shared" si="159"/>
        <v>0.005169190968767223</v>
      </c>
      <c r="BB241" s="2" t="str">
        <f t="shared" si="194"/>
        <v>4_2005</v>
      </c>
      <c r="BC241" s="2">
        <f t="shared" si="160"/>
        <v>-0.003097862186365763</v>
      </c>
      <c r="BD241" s="2">
        <f t="shared" si="161"/>
        <v>-0.0013436133503679226</v>
      </c>
      <c r="BE241">
        <f t="shared" si="162"/>
        <v>-0.006421261243920062</v>
      </c>
      <c r="BF241" s="2">
        <f t="shared" si="163"/>
        <v>0.0009348747315400807</v>
      </c>
      <c r="BG241">
        <f t="shared" si="164"/>
        <v>4</v>
      </c>
      <c r="BH241">
        <f t="shared" si="195"/>
        <v>4</v>
      </c>
      <c r="BI241">
        <f t="shared" si="165"/>
        <v>1180.589966</v>
      </c>
      <c r="BJ241" s="8">
        <f t="shared" si="184"/>
        <v>1.0090971381337321</v>
      </c>
      <c r="BK241" s="8">
        <f t="shared" si="185"/>
        <v>1.0092326923944057</v>
      </c>
      <c r="BL241" s="8">
        <f t="shared" si="196"/>
        <v>1.0786810126082336</v>
      </c>
      <c r="BM241" t="str">
        <f>"3"&amp;RIGHT(BB240,5)</f>
        <v>3_2005</v>
      </c>
      <c r="BN241">
        <f t="shared" si="200"/>
        <v>4</v>
      </c>
      <c r="BP241">
        <f t="shared" si="207"/>
        <v>2</v>
      </c>
      <c r="BQ241" s="8">
        <f t="shared" si="202"/>
        <v>0.374</v>
      </c>
      <c r="BR241">
        <f t="shared" si="203"/>
        <v>3</v>
      </c>
      <c r="BS241" s="8">
        <f t="shared" si="204"/>
        <v>0.675</v>
      </c>
      <c r="BT241">
        <f t="shared" si="201"/>
        <v>3</v>
      </c>
      <c r="BU241" s="8">
        <f t="shared" si="205"/>
        <v>0.556</v>
      </c>
      <c r="BV241" s="8">
        <f t="shared" si="206"/>
        <v>1.049</v>
      </c>
      <c r="BY241">
        <f t="shared" si="176"/>
        <v>2005</v>
      </c>
      <c r="BZ241">
        <f t="shared" si="188"/>
        <v>2005</v>
      </c>
      <c r="CA241">
        <f t="shared" si="189"/>
        <v>4</v>
      </c>
      <c r="CB241">
        <f t="shared" si="190"/>
        <v>3</v>
      </c>
      <c r="CC241">
        <f t="shared" si="191"/>
        <v>6</v>
      </c>
      <c r="CD241" t="str">
        <f t="shared" si="177"/>
        <v>3_2005</v>
      </c>
      <c r="CE241" t="str">
        <f t="shared" si="177"/>
        <v>6_2005</v>
      </c>
      <c r="CG241" s="3" t="str">
        <f t="shared" si="178"/>
        <v>4_2005</v>
      </c>
      <c r="CH241">
        <f t="shared" si="179"/>
        <v>0.03560893129520082</v>
      </c>
      <c r="CI241" s="2">
        <f t="shared" si="180"/>
        <v>-0.003097862186365763</v>
      </c>
      <c r="CJ241" s="2">
        <v>1.0320684126135757</v>
      </c>
      <c r="CK241" s="2">
        <v>1.0254102699841185</v>
      </c>
      <c r="CL241" s="2">
        <f t="shared" si="168"/>
        <v>-0.006658142629457187</v>
      </c>
      <c r="CM241">
        <f t="shared" si="158"/>
        <v>4</v>
      </c>
      <c r="CN241">
        <v>1180.589966</v>
      </c>
      <c r="CO241">
        <v>1191.329956</v>
      </c>
      <c r="CP241" s="8">
        <f t="shared" si="197"/>
        <v>1.0090971381337321</v>
      </c>
      <c r="CQ241" s="8">
        <f t="shared" si="198"/>
        <v>1.0092326923944057</v>
      </c>
      <c r="CR241" s="8">
        <f t="shared" si="199"/>
        <v>1.0786810126082336</v>
      </c>
      <c r="CS241" s="2">
        <f t="shared" si="155"/>
        <v>0.03423279998092538</v>
      </c>
      <c r="CT241" s="2">
        <f t="shared" si="156"/>
        <v>0.036315852942728544</v>
      </c>
      <c r="CU241" s="8">
        <f t="shared" si="146"/>
        <v>0.9805340756103796</v>
      </c>
      <c r="CV241" s="8">
        <f t="shared" si="147"/>
        <v>0.495</v>
      </c>
      <c r="CW241">
        <f t="shared" si="148"/>
        <v>2</v>
      </c>
      <c r="CX241">
        <f t="shared" si="149"/>
        <v>0</v>
      </c>
      <c r="CY241" s="2">
        <f t="shared" si="150"/>
        <v>1.0853033024241838</v>
      </c>
      <c r="CZ241">
        <f t="shared" si="151"/>
        <v>0.604</v>
      </c>
      <c r="DA241">
        <f t="shared" si="152"/>
        <v>3</v>
      </c>
      <c r="DB241" s="3" t="str">
        <f t="shared" si="153"/>
        <v>4_2005</v>
      </c>
      <c r="DC241">
        <f t="shared" si="154"/>
        <v>0</v>
      </c>
    </row>
    <row r="242" spans="5:107" ht="18">
      <c r="E242" t="str">
        <f t="shared" si="169"/>
        <v>7_1986</v>
      </c>
      <c r="F242" s="3">
        <v>31594</v>
      </c>
      <c r="G242">
        <v>236.119995</v>
      </c>
      <c r="H242" s="4">
        <v>0</v>
      </c>
      <c r="I242">
        <f t="shared" si="192"/>
        <v>0.9377656045290091</v>
      </c>
      <c r="J242">
        <f t="shared" si="193"/>
        <v>1.083653611107189</v>
      </c>
      <c r="X242" s="3">
        <v>38534</v>
      </c>
      <c r="Y242">
        <v>14972.054</v>
      </c>
      <c r="Z242" s="2">
        <f t="shared" si="173"/>
        <v>0.035054999023849565</v>
      </c>
      <c r="AA242" s="2">
        <f t="shared" si="174"/>
        <v>0.03613287844045843</v>
      </c>
      <c r="AB242">
        <v>2417.442</v>
      </c>
      <c r="AC242">
        <v>1530.666</v>
      </c>
      <c r="AD242">
        <v>-732.505</v>
      </c>
      <c r="AE242">
        <f t="shared" si="170"/>
        <v>-886.7760000000001</v>
      </c>
      <c r="AF242">
        <f t="shared" si="171"/>
        <v>3948.108</v>
      </c>
      <c r="AG242">
        <v>894.69</v>
      </c>
      <c r="AH242" t="str">
        <f t="shared" si="172"/>
        <v>7_2005</v>
      </c>
      <c r="AI242" s="2">
        <f t="shared" si="181"/>
        <v>-0.000553932271351254</v>
      </c>
      <c r="AJ242">
        <f t="shared" si="186"/>
        <v>0</v>
      </c>
      <c r="AK242">
        <f t="shared" si="187"/>
        <v>-2</v>
      </c>
      <c r="AL242" s="6">
        <f t="shared" si="182"/>
        <v>38534</v>
      </c>
      <c r="AM242">
        <f t="shared" si="183"/>
        <v>-2</v>
      </c>
      <c r="AN242" t="str">
        <f t="shared" si="175"/>
        <v>7_2005</v>
      </c>
      <c r="AO242">
        <v>0.922720860518427</v>
      </c>
      <c r="AP242">
        <v>8829.5</v>
      </c>
      <c r="AQ242">
        <v>88.387</v>
      </c>
      <c r="AR242">
        <v>194.9</v>
      </c>
      <c r="AS242" s="2">
        <f t="shared" si="157"/>
        <v>1.0870064796064849</v>
      </c>
      <c r="AT242" s="2">
        <f t="shared" si="157"/>
        <v>1.0742921802187642</v>
      </c>
      <c r="AU242" s="2">
        <f t="shared" si="157"/>
        <v>1.0205761792044339</v>
      </c>
      <c r="AV242" s="2">
        <f t="shared" si="157"/>
        <v>1.0306716023268112</v>
      </c>
      <c r="AW242" s="2">
        <f t="shared" si="159"/>
        <v>0.015488940488648906</v>
      </c>
      <c r="AX242" s="2">
        <f t="shared" si="159"/>
        <v>0.005429830739249741</v>
      </c>
      <c r="AY242" s="2">
        <f t="shared" si="159"/>
        <v>-0.00022671511129690458</v>
      </c>
      <c r="AZ242" s="2">
        <f t="shared" si="159"/>
        <v>-0.0029463272356220482</v>
      </c>
      <c r="BB242" s="2" t="str">
        <f t="shared" si="194"/>
        <v>7_2005</v>
      </c>
      <c r="BC242" s="2">
        <f t="shared" si="160"/>
        <v>-0.000553932271351254</v>
      </c>
      <c r="BD242" s="2">
        <f t="shared" si="161"/>
        <v>-0.00022671511129690458</v>
      </c>
      <c r="BE242">
        <f t="shared" si="162"/>
        <v>0.0007390537298921362</v>
      </c>
      <c r="BF242" s="2">
        <f t="shared" si="163"/>
        <v>0.00045768267334334034</v>
      </c>
      <c r="BG242">
        <f t="shared" si="164"/>
        <v>4</v>
      </c>
      <c r="BH242">
        <f t="shared" si="195"/>
        <v>3</v>
      </c>
      <c r="BI242">
        <f t="shared" si="165"/>
        <v>1191.329956</v>
      </c>
      <c r="BJ242" s="8">
        <f t="shared" si="184"/>
        <v>1.0001343322218954</v>
      </c>
      <c r="BK242" s="8">
        <f t="shared" si="185"/>
        <v>1.0689565670587402</v>
      </c>
      <c r="BL242" s="8">
        <f t="shared" si="196"/>
        <v>1.0988056099883716</v>
      </c>
      <c r="BM242" t="str">
        <f>"6"&amp;RIGHT(BB241,5)</f>
        <v>6_2005</v>
      </c>
      <c r="BN242">
        <f t="shared" si="200"/>
        <v>3</v>
      </c>
      <c r="BP242">
        <f t="shared" si="207"/>
        <v>3</v>
      </c>
      <c r="BQ242" s="8">
        <f t="shared" si="202"/>
        <v>0.517</v>
      </c>
      <c r="BR242">
        <f t="shared" si="203"/>
        <v>3</v>
      </c>
      <c r="BS242" s="8">
        <f t="shared" si="204"/>
        <v>0.552</v>
      </c>
      <c r="BT242">
        <f t="shared" si="201"/>
        <v>3</v>
      </c>
      <c r="BU242" s="8">
        <f t="shared" si="205"/>
        <v>0.596</v>
      </c>
      <c r="BV242" s="8">
        <f t="shared" si="206"/>
        <v>1.069</v>
      </c>
      <c r="BY242">
        <f t="shared" si="176"/>
        <v>2005</v>
      </c>
      <c r="BZ242">
        <f t="shared" si="188"/>
        <v>2005</v>
      </c>
      <c r="CA242">
        <f t="shared" si="189"/>
        <v>7</v>
      </c>
      <c r="CB242">
        <f t="shared" si="190"/>
        <v>6</v>
      </c>
      <c r="CC242">
        <f t="shared" si="191"/>
        <v>9</v>
      </c>
      <c r="CD242" t="str">
        <f t="shared" si="177"/>
        <v>6_2005</v>
      </c>
      <c r="CE242" t="str">
        <f t="shared" si="177"/>
        <v>9_2005</v>
      </c>
      <c r="CG242" s="3" t="str">
        <f t="shared" si="178"/>
        <v>7_2005</v>
      </c>
      <c r="CH242">
        <f t="shared" si="179"/>
        <v>0.035054999023849565</v>
      </c>
      <c r="CI242" s="2">
        <f t="shared" si="180"/>
        <v>-0.000553932271351254</v>
      </c>
      <c r="CJ242" s="2">
        <v>1.0254102699841185</v>
      </c>
      <c r="CK242" s="2">
        <v>1.047418335089568</v>
      </c>
      <c r="CL242" s="2">
        <f t="shared" si="168"/>
        <v>0.022008065105449504</v>
      </c>
      <c r="CM242">
        <f t="shared" si="158"/>
        <v>3</v>
      </c>
      <c r="CN242">
        <v>1191.329956</v>
      </c>
      <c r="CO242">
        <v>1191.48999</v>
      </c>
      <c r="CP242" s="8">
        <f t="shared" si="197"/>
        <v>1.0001343322218954</v>
      </c>
      <c r="CQ242" s="8">
        <f t="shared" si="198"/>
        <v>1.0689565670587402</v>
      </c>
      <c r="CR242" s="8">
        <f t="shared" si="199"/>
        <v>1.0988056099883716</v>
      </c>
      <c r="CS242" s="2">
        <f t="shared" si="155"/>
        <v>0.034043902928711456</v>
      </c>
      <c r="CT242" s="2">
        <f t="shared" si="156"/>
        <v>0.03605511958282692</v>
      </c>
      <c r="CU242" s="8">
        <f t="shared" si="146"/>
        <v>0.9722613440047023</v>
      </c>
      <c r="CV242" s="8">
        <f t="shared" si="147"/>
        <v>0.491</v>
      </c>
      <c r="CW242">
        <f t="shared" si="148"/>
        <v>2</v>
      </c>
      <c r="CX242">
        <f t="shared" si="149"/>
        <v>0</v>
      </c>
      <c r="CY242" s="2">
        <f t="shared" si="150"/>
        <v>1.0153634845137247</v>
      </c>
      <c r="CZ242">
        <f t="shared" si="151"/>
        <v>0.491</v>
      </c>
      <c r="DA242">
        <f t="shared" si="152"/>
        <v>2</v>
      </c>
      <c r="DB242" s="3" t="str">
        <f t="shared" si="153"/>
        <v>7_2005</v>
      </c>
      <c r="DC242">
        <f t="shared" si="154"/>
        <v>0</v>
      </c>
    </row>
    <row r="243" spans="5:107" ht="18">
      <c r="E243" t="str">
        <f t="shared" si="169"/>
        <v>8_1986</v>
      </c>
      <c r="F243" s="3">
        <v>31625</v>
      </c>
      <c r="G243">
        <v>253.830002</v>
      </c>
      <c r="H243" s="4">
        <v>0</v>
      </c>
      <c r="I243">
        <f t="shared" si="192"/>
        <v>1</v>
      </c>
      <c r="J243">
        <f t="shared" si="193"/>
        <v>1.1360139111152343</v>
      </c>
      <c r="X243" s="3">
        <v>38626</v>
      </c>
      <c r="Y243">
        <v>15066.597</v>
      </c>
      <c r="Z243" s="2">
        <f t="shared" si="173"/>
        <v>0.031261114057367756</v>
      </c>
      <c r="AA243" s="2">
        <f t="shared" si="174"/>
        <v>0.025498781151969796</v>
      </c>
      <c r="AB243">
        <v>2494.683</v>
      </c>
      <c r="AC243">
        <v>1574.891</v>
      </c>
      <c r="AD243">
        <v>-786.886</v>
      </c>
      <c r="AE243">
        <f t="shared" si="170"/>
        <v>-919.7919999999999</v>
      </c>
      <c r="AF243">
        <f t="shared" si="171"/>
        <v>4069.574</v>
      </c>
      <c r="AG243">
        <v>892.932</v>
      </c>
      <c r="AH243" t="str">
        <f t="shared" si="172"/>
        <v>10_2005</v>
      </c>
      <c r="AI243" s="2">
        <f t="shared" si="181"/>
        <v>-0.0037938849664818086</v>
      </c>
      <c r="AJ243">
        <f t="shared" si="186"/>
        <v>0</v>
      </c>
      <c r="AK243">
        <f t="shared" si="187"/>
        <v>-3</v>
      </c>
      <c r="AL243" s="6">
        <f t="shared" si="182"/>
        <v>38626</v>
      </c>
      <c r="AM243">
        <f t="shared" si="183"/>
        <v>-3</v>
      </c>
      <c r="AN243" t="str">
        <f t="shared" si="175"/>
        <v>10_2005</v>
      </c>
      <c r="AO243">
        <v>0.9571633075103934</v>
      </c>
      <c r="AP243">
        <v>8926.6</v>
      </c>
      <c r="AQ243">
        <v>88.89</v>
      </c>
      <c r="AR243">
        <v>199.1</v>
      </c>
      <c r="AS243" s="2">
        <f t="shared" si="157"/>
        <v>1.1805661381092614</v>
      </c>
      <c r="AT243" s="2">
        <f t="shared" si="157"/>
        <v>1.0659135958732358</v>
      </c>
      <c r="AU243" s="2">
        <f t="shared" si="157"/>
        <v>1.021794606524588</v>
      </c>
      <c r="AV243" s="2">
        <f t="shared" si="157"/>
        <v>1.0435010482180294</v>
      </c>
      <c r="AW243" s="2">
        <f t="shared" si="159"/>
        <v>0.09355965850277648</v>
      </c>
      <c r="AX243" s="2">
        <f t="shared" si="159"/>
        <v>-0.008378584345528406</v>
      </c>
      <c r="AY243" s="2">
        <f t="shared" si="159"/>
        <v>0.0012184273201540918</v>
      </c>
      <c r="AZ243" s="2">
        <f t="shared" si="159"/>
        <v>0.01282944589121815</v>
      </c>
      <c r="BB243" s="2" t="str">
        <f t="shared" si="194"/>
        <v>10_2005</v>
      </c>
      <c r="BC243" s="2">
        <f t="shared" si="160"/>
        <v>-0.0037938849664818086</v>
      </c>
      <c r="BD243" s="2">
        <f t="shared" si="161"/>
        <v>0.0012184273201540918</v>
      </c>
      <c r="BE243">
        <f t="shared" si="162"/>
        <v>-0.0015568309709430572</v>
      </c>
      <c r="BF243" s="2">
        <f t="shared" si="163"/>
        <v>0.0009539390599677677</v>
      </c>
      <c r="BG243">
        <f t="shared" si="164"/>
        <v>3</v>
      </c>
      <c r="BH243">
        <f t="shared" si="195"/>
        <v>4</v>
      </c>
      <c r="BI243">
        <f t="shared" si="165"/>
        <v>1191.48999</v>
      </c>
      <c r="BJ243" s="8">
        <f t="shared" si="184"/>
        <v>1.0688129910348638</v>
      </c>
      <c r="BK243" s="8">
        <f t="shared" si="185"/>
        <v>1.098658024814795</v>
      </c>
      <c r="BL243" s="8">
        <f t="shared" si="196"/>
        <v>1.0693165420550448</v>
      </c>
      <c r="BM243" t="str">
        <f>"9"&amp;RIGHT(BB242,5)</f>
        <v>9_2005</v>
      </c>
      <c r="BN243">
        <f t="shared" si="200"/>
        <v>4</v>
      </c>
      <c r="BP243">
        <f t="shared" si="207"/>
        <v>2</v>
      </c>
      <c r="BQ243" s="8">
        <f t="shared" si="202"/>
        <v>0.344</v>
      </c>
      <c r="BR243">
        <f t="shared" si="203"/>
        <v>2</v>
      </c>
      <c r="BS243" s="8">
        <f t="shared" si="204"/>
        <v>0.32099999999999995</v>
      </c>
      <c r="BT243">
        <f t="shared" si="201"/>
        <v>1</v>
      </c>
      <c r="BU243" s="8">
        <f t="shared" si="205"/>
        <v>0.241</v>
      </c>
      <c r="BV243" s="8">
        <f t="shared" si="206"/>
        <v>0.6649999999999999</v>
      </c>
      <c r="BY243">
        <f t="shared" si="176"/>
        <v>2005</v>
      </c>
      <c r="BZ243">
        <f t="shared" si="188"/>
        <v>2005</v>
      </c>
      <c r="CA243">
        <f t="shared" si="189"/>
        <v>10</v>
      </c>
      <c r="CB243">
        <f t="shared" si="190"/>
        <v>9</v>
      </c>
      <c r="CC243">
        <f t="shared" si="191"/>
        <v>12</v>
      </c>
      <c r="CD243" t="str">
        <f t="shared" si="177"/>
        <v>9_2005</v>
      </c>
      <c r="CE243" t="str">
        <f t="shared" si="177"/>
        <v>12_2005</v>
      </c>
      <c r="CG243" s="3" t="str">
        <f t="shared" si="178"/>
        <v>10_2005</v>
      </c>
      <c r="CH243">
        <f t="shared" si="179"/>
        <v>0.031261114057367756</v>
      </c>
      <c r="CI243" s="2">
        <f t="shared" si="180"/>
        <v>-0.0037938849664818086</v>
      </c>
      <c r="CJ243" s="2">
        <v>1.047418335089568</v>
      </c>
      <c r="CK243" s="2">
        <v>1.0333854981742305</v>
      </c>
      <c r="CL243" s="2">
        <f t="shared" si="168"/>
        <v>-0.014032836915337521</v>
      </c>
      <c r="CM243">
        <f t="shared" si="158"/>
        <v>4</v>
      </c>
      <c r="CN243">
        <v>1191.48999</v>
      </c>
      <c r="CO243">
        <v>1273.47998</v>
      </c>
      <c r="CP243" s="8">
        <f t="shared" si="197"/>
        <v>1.0688129910348638</v>
      </c>
      <c r="CQ243" s="8">
        <f t="shared" si="198"/>
        <v>1.098658024814795</v>
      </c>
      <c r="CR243" s="8">
        <f t="shared" si="199"/>
        <v>1.0693165420550448</v>
      </c>
      <c r="CS243" s="2">
        <f t="shared" si="155"/>
        <v>0.033818983600672876</v>
      </c>
      <c r="CT243" s="2">
        <f t="shared" si="156"/>
        <v>0.036340435999584475</v>
      </c>
      <c r="CU243" s="8">
        <f t="shared" si="146"/>
        <v>0.8602294715926139</v>
      </c>
      <c r="CV243" s="8">
        <f t="shared" si="147"/>
        <v>0.416</v>
      </c>
      <c r="CW243">
        <f t="shared" si="148"/>
        <v>2</v>
      </c>
      <c r="CX243">
        <f t="shared" si="149"/>
        <v>0</v>
      </c>
      <c r="CY243" s="2">
        <f t="shared" si="150"/>
        <v>1.104398443830591</v>
      </c>
      <c r="CZ243">
        <f t="shared" si="151"/>
        <v>0.633</v>
      </c>
      <c r="DA243">
        <f t="shared" si="152"/>
        <v>3</v>
      </c>
      <c r="DB243" s="3" t="str">
        <f t="shared" si="153"/>
        <v>10_2005</v>
      </c>
      <c r="DC243">
        <f t="shared" si="154"/>
        <v>0</v>
      </c>
    </row>
    <row r="244" spans="5:107" ht="18">
      <c r="E244" t="str">
        <f t="shared" si="169"/>
        <v>9_1986</v>
      </c>
      <c r="F244" s="3">
        <v>31656</v>
      </c>
      <c r="G244">
        <v>233.919998</v>
      </c>
      <c r="H244" s="4">
        <v>0</v>
      </c>
      <c r="I244">
        <f t="shared" si="192"/>
        <v>0.9215616599963624</v>
      </c>
      <c r="J244">
        <f t="shared" si="193"/>
        <v>1.0279072571240586</v>
      </c>
      <c r="X244" s="3">
        <v>38718</v>
      </c>
      <c r="Y244">
        <v>15267.026</v>
      </c>
      <c r="Z244" s="2">
        <f t="shared" si="173"/>
        <v>0.03353894858526507</v>
      </c>
      <c r="AA244" s="2">
        <f t="shared" si="174"/>
        <v>0.054282731243719295</v>
      </c>
      <c r="AB244">
        <v>2547.713</v>
      </c>
      <c r="AC244">
        <v>1634.742</v>
      </c>
      <c r="AD244">
        <v>-777.158</v>
      </c>
      <c r="AE244">
        <f t="shared" si="170"/>
        <v>-912.9710000000002</v>
      </c>
      <c r="AF244">
        <f t="shared" si="171"/>
        <v>4182.455</v>
      </c>
      <c r="AG244">
        <v>884.566</v>
      </c>
      <c r="AH244" t="str">
        <f t="shared" si="172"/>
        <v>1_2006</v>
      </c>
      <c r="AI244" s="2">
        <f t="shared" si="181"/>
        <v>0.0022778345278973156</v>
      </c>
      <c r="AJ244">
        <f t="shared" si="186"/>
        <v>1</v>
      </c>
      <c r="AK244">
        <f t="shared" si="187"/>
        <v>0</v>
      </c>
      <c r="AL244" s="6">
        <f t="shared" si="182"/>
        <v>38718</v>
      </c>
      <c r="AM244">
        <f t="shared" si="183"/>
        <v>1</v>
      </c>
      <c r="AN244" t="str">
        <f t="shared" si="175"/>
        <v>1_2006</v>
      </c>
      <c r="AO244">
        <v>0.9990340745855211</v>
      </c>
      <c r="AP244">
        <v>9059.8</v>
      </c>
      <c r="AQ244">
        <v>89.41</v>
      </c>
      <c r="AR244">
        <v>199.3</v>
      </c>
      <c r="AS244" s="2">
        <f t="shared" si="157"/>
        <v>1.2180841675743848</v>
      </c>
      <c r="AT244" s="2">
        <f t="shared" si="157"/>
        <v>1.0696087459564116</v>
      </c>
      <c r="AU244" s="2">
        <f t="shared" si="157"/>
        <v>1.020662100456621</v>
      </c>
      <c r="AV244" s="2">
        <f t="shared" si="157"/>
        <v>1.0401878914405012</v>
      </c>
      <c r="AW244" s="2">
        <f t="shared" si="159"/>
        <v>0.03751802946512339</v>
      </c>
      <c r="AX244" s="2">
        <f t="shared" si="159"/>
        <v>0.003695150083175891</v>
      </c>
      <c r="AY244" s="2">
        <f t="shared" si="159"/>
        <v>-0.0011325060679669985</v>
      </c>
      <c r="AZ244" s="2">
        <f t="shared" si="159"/>
        <v>-0.0033131567775281923</v>
      </c>
      <c r="BB244" s="2" t="str">
        <f t="shared" si="194"/>
        <v>1_2006</v>
      </c>
      <c r="BC244" s="2">
        <f t="shared" si="160"/>
        <v>0.0022778345278973156</v>
      </c>
      <c r="BD244" s="2">
        <f t="shared" si="161"/>
        <v>-0.0011325060679669985</v>
      </c>
      <c r="BE244">
        <f t="shared" si="162"/>
        <v>-0.00516784489630151</v>
      </c>
      <c r="BF244" s="2">
        <f t="shared" si="163"/>
        <v>-0.0014844072094777339</v>
      </c>
      <c r="BG244">
        <f t="shared" si="164"/>
        <v>1</v>
      </c>
      <c r="BH244">
        <f t="shared" si="195"/>
        <v>2</v>
      </c>
      <c r="BI244">
        <f t="shared" si="165"/>
        <v>1273.47998</v>
      </c>
      <c r="BJ244" s="8">
        <f t="shared" si="184"/>
        <v>1.0279235320212885</v>
      </c>
      <c r="BK244" s="8">
        <f t="shared" si="185"/>
        <v>1.0004711310813068</v>
      </c>
      <c r="BL244" s="8">
        <f t="shared" si="196"/>
        <v>1.0626158182714422</v>
      </c>
      <c r="BM244" t="str">
        <f>"12"&amp;RIGHT(BB243,5)</f>
        <v>12_2005</v>
      </c>
      <c r="BN244">
        <f t="shared" si="200"/>
        <v>2</v>
      </c>
      <c r="BP244">
        <f t="shared" si="207"/>
        <v>3</v>
      </c>
      <c r="BQ244" s="8">
        <f t="shared" si="202"/>
        <v>0.63</v>
      </c>
      <c r="BR244">
        <f t="shared" si="203"/>
        <v>3</v>
      </c>
      <c r="BS244" s="8">
        <f t="shared" si="204"/>
        <v>0.656</v>
      </c>
      <c r="BT244">
        <f t="shared" si="201"/>
        <v>3</v>
      </c>
      <c r="BU244" s="8">
        <f t="shared" si="205"/>
        <v>0.743</v>
      </c>
      <c r="BV244" s="8">
        <f t="shared" si="206"/>
        <v>1.286</v>
      </c>
      <c r="BY244">
        <f t="shared" si="176"/>
        <v>2005</v>
      </c>
      <c r="BZ244">
        <f t="shared" si="188"/>
        <v>2006</v>
      </c>
      <c r="CA244">
        <f t="shared" si="189"/>
        <v>1</v>
      </c>
      <c r="CB244">
        <f t="shared" si="190"/>
        <v>12</v>
      </c>
      <c r="CC244">
        <f t="shared" si="191"/>
        <v>3</v>
      </c>
      <c r="CD244" t="str">
        <f t="shared" si="177"/>
        <v>12_2005</v>
      </c>
      <c r="CE244" t="str">
        <f t="shared" si="177"/>
        <v>3_2006</v>
      </c>
      <c r="CG244" s="3" t="str">
        <f t="shared" si="178"/>
        <v>1_2006</v>
      </c>
      <c r="CH244">
        <f t="shared" si="179"/>
        <v>0.03353894858526507</v>
      </c>
      <c r="CI244" s="2">
        <f t="shared" si="180"/>
        <v>0.0022778345278973156</v>
      </c>
      <c r="CJ244" s="2">
        <v>1.0333854981742305</v>
      </c>
      <c r="CK244" s="2">
        <v>1.034179181771103</v>
      </c>
      <c r="CL244" s="2">
        <f t="shared" si="168"/>
        <v>0.0007936835968724854</v>
      </c>
      <c r="CM244">
        <f t="shared" si="158"/>
        <v>2</v>
      </c>
      <c r="CN244">
        <v>1273.47998</v>
      </c>
      <c r="CO244">
        <v>1309.040039</v>
      </c>
      <c r="CP244" s="8">
        <f t="shared" si="197"/>
        <v>1.0279235320212885</v>
      </c>
      <c r="CQ244" s="8">
        <f t="shared" si="198"/>
        <v>1.0004711310813068</v>
      </c>
      <c r="CR244" s="8">
        <f t="shared" si="199"/>
        <v>1.0626158182714422</v>
      </c>
      <c r="CS244" s="2">
        <f t="shared" si="155"/>
        <v>0.033790068161158746</v>
      </c>
      <c r="CT244" s="2">
        <f t="shared" si="156"/>
        <v>0.03740179769011864</v>
      </c>
      <c r="CU244" s="8">
        <f t="shared" si="146"/>
        <v>0.8967202288815621</v>
      </c>
      <c r="CV244" s="8">
        <f t="shared" si="147"/>
        <v>0.433</v>
      </c>
      <c r="CW244">
        <f t="shared" si="148"/>
        <v>2</v>
      </c>
      <c r="CX244">
        <f t="shared" si="149"/>
        <v>0</v>
      </c>
      <c r="CY244" s="2">
        <f t="shared" si="150"/>
        <v>0.9390982608170434</v>
      </c>
      <c r="CZ244">
        <f t="shared" si="151"/>
        <v>0.387</v>
      </c>
      <c r="DA244">
        <f t="shared" si="152"/>
        <v>2</v>
      </c>
      <c r="DB244" s="3" t="str">
        <f t="shared" si="153"/>
        <v>1_2006</v>
      </c>
      <c r="DC244">
        <f t="shared" si="154"/>
        <v>1</v>
      </c>
    </row>
    <row r="245" spans="5:107" ht="18">
      <c r="E245" t="str">
        <f t="shared" si="169"/>
        <v>10_1986</v>
      </c>
      <c r="F245" s="3">
        <v>31686</v>
      </c>
      <c r="G245">
        <v>245.869995</v>
      </c>
      <c r="H245" s="4">
        <v>0</v>
      </c>
      <c r="I245">
        <f t="shared" si="192"/>
        <v>0.9686404013029161</v>
      </c>
      <c r="J245">
        <f t="shared" si="193"/>
        <v>1.0586892695938044</v>
      </c>
      <c r="X245" s="3">
        <v>38808</v>
      </c>
      <c r="Y245">
        <v>15302.705</v>
      </c>
      <c r="Z245" s="2">
        <f t="shared" si="173"/>
        <v>0.03119473048862842</v>
      </c>
      <c r="AA245" s="2">
        <f t="shared" si="174"/>
        <v>0.009380810007620255</v>
      </c>
      <c r="AB245">
        <v>2575.483</v>
      </c>
      <c r="AC245">
        <v>1666.697</v>
      </c>
      <c r="AD245">
        <v>-780.585</v>
      </c>
      <c r="AE245">
        <f t="shared" si="170"/>
        <v>-908.7860000000003</v>
      </c>
      <c r="AF245">
        <f t="shared" si="171"/>
        <v>4242.18</v>
      </c>
      <c r="AG245">
        <v>840.306</v>
      </c>
      <c r="AH245" t="str">
        <f t="shared" si="172"/>
        <v>4_2006</v>
      </c>
      <c r="AI245" s="2">
        <f t="shared" si="181"/>
        <v>-0.002344218096636652</v>
      </c>
      <c r="AJ245">
        <f t="shared" si="186"/>
        <v>0</v>
      </c>
      <c r="AK245">
        <f t="shared" si="187"/>
        <v>-1</v>
      </c>
      <c r="AL245" s="6">
        <f t="shared" si="182"/>
        <v>38808</v>
      </c>
      <c r="AM245">
        <f t="shared" si="183"/>
        <v>-1</v>
      </c>
      <c r="AN245" t="str">
        <f t="shared" si="175"/>
        <v>4_2006</v>
      </c>
      <c r="AO245">
        <v>0.9593577148989365</v>
      </c>
      <c r="AP245">
        <v>9174.8</v>
      </c>
      <c r="AQ245">
        <v>90</v>
      </c>
      <c r="AR245">
        <v>200.7</v>
      </c>
      <c r="AS245" s="2">
        <f t="shared" si="157"/>
        <v>1.1280127708876908</v>
      </c>
      <c r="AT245" s="2">
        <f t="shared" si="157"/>
        <v>1.0612103266401405</v>
      </c>
      <c r="AU245" s="2">
        <f t="shared" si="157"/>
        <v>1.0223555070883314</v>
      </c>
      <c r="AV245" s="2">
        <f t="shared" si="157"/>
        <v>1.0361383582860093</v>
      </c>
      <c r="AW245" s="2">
        <f t="shared" si="159"/>
        <v>-0.09007139668669395</v>
      </c>
      <c r="AX245" s="2">
        <f t="shared" si="159"/>
        <v>-0.008398419316271166</v>
      </c>
      <c r="AY245" s="2">
        <f t="shared" si="159"/>
        <v>0.0016934066317104701</v>
      </c>
      <c r="AZ245" s="2">
        <f t="shared" si="159"/>
        <v>-0.004049533154491858</v>
      </c>
      <c r="BB245" s="2" t="str">
        <f t="shared" si="194"/>
        <v>4_2006</v>
      </c>
      <c r="BC245" s="2">
        <f t="shared" si="160"/>
        <v>-0.002344218096636652</v>
      </c>
      <c r="BD245" s="2">
        <f t="shared" si="161"/>
        <v>0.0016934066317104701</v>
      </c>
      <c r="BE245">
        <f t="shared" si="162"/>
        <v>-0.004414200806572399</v>
      </c>
      <c r="BF245" s="2">
        <f t="shared" si="163"/>
        <v>0.0015526127726006589</v>
      </c>
      <c r="BG245">
        <f t="shared" si="164"/>
        <v>3</v>
      </c>
      <c r="BH245">
        <f t="shared" si="195"/>
        <v>3</v>
      </c>
      <c r="BI245">
        <f t="shared" si="165"/>
        <v>1309.040039</v>
      </c>
      <c r="BJ245" s="8">
        <f t="shared" si="184"/>
        <v>0.9732933432450954</v>
      </c>
      <c r="BK245" s="8">
        <f t="shared" si="185"/>
        <v>1.0337498706561716</v>
      </c>
      <c r="BL245" s="8">
        <f t="shared" si="196"/>
        <v>1.0834962443803449</v>
      </c>
      <c r="BM245" t="str">
        <f>"3"&amp;RIGHT(BB244,5)</f>
        <v>3_2006</v>
      </c>
      <c r="BN245">
        <f t="shared" si="200"/>
        <v>3</v>
      </c>
      <c r="BP245">
        <f t="shared" si="207"/>
        <v>2</v>
      </c>
      <c r="BQ245" s="8">
        <f t="shared" si="202"/>
        <v>0.418</v>
      </c>
      <c r="BR245">
        <f t="shared" si="203"/>
        <v>1</v>
      </c>
      <c r="BS245" s="8">
        <f t="shared" si="204"/>
        <v>0.237</v>
      </c>
      <c r="BT245">
        <f t="shared" si="201"/>
        <v>1</v>
      </c>
      <c r="BU245" s="8">
        <f t="shared" si="205"/>
        <v>0.231</v>
      </c>
      <c r="BV245" s="8">
        <f t="shared" si="206"/>
        <v>0.655</v>
      </c>
      <c r="BY245">
        <f t="shared" si="176"/>
        <v>2006</v>
      </c>
      <c r="BZ245">
        <f t="shared" si="188"/>
        <v>2006</v>
      </c>
      <c r="CA245">
        <f t="shared" si="189"/>
        <v>4</v>
      </c>
      <c r="CB245">
        <f t="shared" si="190"/>
        <v>3</v>
      </c>
      <c r="CC245">
        <f t="shared" si="191"/>
        <v>6</v>
      </c>
      <c r="CD245" t="str">
        <f t="shared" si="177"/>
        <v>3_2006</v>
      </c>
      <c r="CE245" t="str">
        <f t="shared" si="177"/>
        <v>6_2006</v>
      </c>
      <c r="CG245" s="3" t="str">
        <f t="shared" si="178"/>
        <v>4_2006</v>
      </c>
      <c r="CH245">
        <f t="shared" si="179"/>
        <v>0.03119473048862842</v>
      </c>
      <c r="CI245" s="2">
        <f t="shared" si="180"/>
        <v>-0.002344218096636652</v>
      </c>
      <c r="CJ245" s="2">
        <v>1.034179181771103</v>
      </c>
      <c r="CK245" s="2">
        <v>1.0418172431595252</v>
      </c>
      <c r="CL245" s="2">
        <f t="shared" si="168"/>
        <v>0.007638061388422157</v>
      </c>
      <c r="CM245">
        <f t="shared" si="158"/>
        <v>3</v>
      </c>
      <c r="CN245">
        <v>1309.040039</v>
      </c>
      <c r="CO245">
        <v>1274.079956</v>
      </c>
      <c r="CP245" s="8">
        <f t="shared" si="197"/>
        <v>0.9732933432450954</v>
      </c>
      <c r="CQ245" s="8">
        <f t="shared" si="198"/>
        <v>1.0337498706561716</v>
      </c>
      <c r="CR245" s="8">
        <f t="shared" si="199"/>
        <v>1.0834962443803449</v>
      </c>
      <c r="CS245" s="2">
        <f t="shared" si="155"/>
        <v>0.03395307299003607</v>
      </c>
      <c r="CT245" s="2">
        <f t="shared" si="156"/>
        <v>0.03676538869057744</v>
      </c>
      <c r="CU245" s="8">
        <f t="shared" si="146"/>
        <v>0.8484809109776469</v>
      </c>
      <c r="CV245" s="8">
        <f t="shared" si="147"/>
        <v>0.391</v>
      </c>
      <c r="CW245">
        <f t="shared" si="148"/>
        <v>2</v>
      </c>
      <c r="CX245">
        <f t="shared" si="149"/>
        <v>0</v>
      </c>
      <c r="CY245" s="2">
        <f t="shared" si="150"/>
        <v>1.0637615480245812</v>
      </c>
      <c r="CZ245">
        <f t="shared" si="151"/>
        <v>0.57</v>
      </c>
      <c r="DA245">
        <f t="shared" si="152"/>
        <v>3</v>
      </c>
      <c r="DB245" s="3" t="str">
        <f t="shared" si="153"/>
        <v>4_2006</v>
      </c>
      <c r="DC245">
        <f t="shared" si="154"/>
        <v>0</v>
      </c>
    </row>
    <row r="246" spans="5:107" ht="18">
      <c r="E246" t="str">
        <f t="shared" si="169"/>
        <v>11_1986</v>
      </c>
      <c r="F246" s="3">
        <v>31717</v>
      </c>
      <c r="G246">
        <v>253.039993</v>
      </c>
      <c r="H246" s="4">
        <v>0</v>
      </c>
      <c r="I246">
        <f t="shared" si="192"/>
        <v>0.9968876452989194</v>
      </c>
      <c r="J246">
        <f t="shared" si="193"/>
        <v>1.0706759920965672</v>
      </c>
      <c r="X246" s="3">
        <v>38899</v>
      </c>
      <c r="Y246">
        <v>15326.368</v>
      </c>
      <c r="Z246" s="2">
        <f t="shared" si="173"/>
        <v>0.023665022848568418</v>
      </c>
      <c r="AA246" s="2">
        <f t="shared" si="174"/>
        <v>0.00619967325765125</v>
      </c>
      <c r="AB246">
        <v>2599.709</v>
      </c>
      <c r="AC246">
        <v>1667.245</v>
      </c>
      <c r="AD246">
        <v>-805.63</v>
      </c>
      <c r="AE246">
        <f t="shared" si="170"/>
        <v>-932.4639999999999</v>
      </c>
      <c r="AF246">
        <f t="shared" si="171"/>
        <v>4266.954</v>
      </c>
      <c r="AG246">
        <v>793.783</v>
      </c>
      <c r="AH246" t="str">
        <f t="shared" si="172"/>
        <v>7_2006</v>
      </c>
      <c r="AI246" s="2">
        <f t="shared" si="181"/>
        <v>-0.007529707640060002</v>
      </c>
      <c r="AJ246">
        <f t="shared" si="186"/>
        <v>0</v>
      </c>
      <c r="AK246">
        <f t="shared" si="187"/>
        <v>-2</v>
      </c>
      <c r="AL246" s="6">
        <f t="shared" si="182"/>
        <v>38899</v>
      </c>
      <c r="AM246">
        <f t="shared" si="183"/>
        <v>-2</v>
      </c>
      <c r="AN246" t="str">
        <f t="shared" si="175"/>
        <v>7_2006</v>
      </c>
      <c r="AO246">
        <v>0.9477649097472923</v>
      </c>
      <c r="AP246">
        <v>9322.6</v>
      </c>
      <c r="AQ246">
        <v>90.527</v>
      </c>
      <c r="AR246">
        <v>202.9</v>
      </c>
      <c r="AS246" s="2">
        <f t="shared" si="157"/>
        <v>1.0271415227513057</v>
      </c>
      <c r="AT246" s="2">
        <f t="shared" si="157"/>
        <v>1.0558468769465994</v>
      </c>
      <c r="AU246" s="2">
        <f t="shared" si="157"/>
        <v>1.0242117053412831</v>
      </c>
      <c r="AV246" s="2">
        <f t="shared" si="157"/>
        <v>1.0410466906105695</v>
      </c>
      <c r="AW246" s="2">
        <f t="shared" si="159"/>
        <v>-0.10087124813638515</v>
      </c>
      <c r="AX246" s="2">
        <f t="shared" si="159"/>
        <v>-0.005363449693541078</v>
      </c>
      <c r="AY246" s="2">
        <f t="shared" si="159"/>
        <v>0.0018561982529516907</v>
      </c>
      <c r="AZ246" s="2">
        <f t="shared" si="159"/>
        <v>0.004908332324560227</v>
      </c>
      <c r="BB246" s="2" t="str">
        <f t="shared" si="194"/>
        <v>7_2006</v>
      </c>
      <c r="BC246" s="2">
        <f t="shared" si="160"/>
        <v>-0.007529707640060002</v>
      </c>
      <c r="BD246" s="2">
        <f t="shared" si="161"/>
        <v>0.0018561982529516907</v>
      </c>
      <c r="BE246">
        <f t="shared" si="162"/>
        <v>-0.011389976175281147</v>
      </c>
      <c r="BF246" s="2">
        <f t="shared" si="163"/>
        <v>0.003635526136849254</v>
      </c>
      <c r="BG246">
        <f t="shared" si="164"/>
        <v>3</v>
      </c>
      <c r="BH246">
        <f t="shared" si="195"/>
        <v>4</v>
      </c>
      <c r="BI246">
        <f t="shared" si="165"/>
        <v>1274.079956</v>
      </c>
      <c r="BJ246" s="8">
        <f t="shared" si="184"/>
        <v>1.0621154226838805</v>
      </c>
      <c r="BK246" s="8">
        <f t="shared" si="185"/>
        <v>1.1132268107041785</v>
      </c>
      <c r="BL246" s="8">
        <f t="shared" si="196"/>
        <v>1.1331784973155954</v>
      </c>
      <c r="BM246" t="str">
        <f>"6"&amp;RIGHT(BB245,5)</f>
        <v>6_2006</v>
      </c>
      <c r="BN246">
        <f t="shared" si="200"/>
        <v>4</v>
      </c>
      <c r="BP246">
        <f t="shared" si="207"/>
        <v>1</v>
      </c>
      <c r="BQ246" s="8">
        <f t="shared" si="202"/>
        <v>0.211</v>
      </c>
      <c r="BR246">
        <f t="shared" si="203"/>
        <v>1</v>
      </c>
      <c r="BS246" s="8">
        <f t="shared" si="204"/>
        <v>0.21199999999999997</v>
      </c>
      <c r="BT246">
        <f t="shared" si="201"/>
        <v>1</v>
      </c>
      <c r="BU246" s="8">
        <f t="shared" si="205"/>
        <v>0.088</v>
      </c>
      <c r="BV246" s="8">
        <f t="shared" si="206"/>
        <v>0.42299999999999993</v>
      </c>
      <c r="BY246">
        <f t="shared" si="176"/>
        <v>2006</v>
      </c>
      <c r="BZ246">
        <f t="shared" si="188"/>
        <v>2006</v>
      </c>
      <c r="CA246">
        <f t="shared" si="189"/>
        <v>7</v>
      </c>
      <c r="CB246">
        <f t="shared" si="190"/>
        <v>6</v>
      </c>
      <c r="CC246">
        <f t="shared" si="191"/>
        <v>9</v>
      </c>
      <c r="CD246" t="str">
        <f t="shared" si="177"/>
        <v>6_2006</v>
      </c>
      <c r="CE246" t="str">
        <f t="shared" si="177"/>
        <v>9_2006</v>
      </c>
      <c r="CG246" s="3" t="str">
        <f t="shared" si="178"/>
        <v>7_2006</v>
      </c>
      <c r="CH246">
        <f t="shared" si="179"/>
        <v>0.023665022848568418</v>
      </c>
      <c r="CI246" s="2">
        <f t="shared" si="180"/>
        <v>-0.007529707640060002</v>
      </c>
      <c r="CJ246" s="2">
        <v>1.0418172431595252</v>
      </c>
      <c r="CK246" s="2">
        <v>1.0201207243460764</v>
      </c>
      <c r="CL246" s="2">
        <f t="shared" si="168"/>
        <v>-0.021696518813448806</v>
      </c>
      <c r="CM246">
        <f t="shared" si="158"/>
        <v>4</v>
      </c>
      <c r="CN246">
        <v>1274.079956</v>
      </c>
      <c r="CO246">
        <v>1353.219971</v>
      </c>
      <c r="CP246" s="8">
        <f t="shared" si="197"/>
        <v>1.0621154226838805</v>
      </c>
      <c r="CQ246" s="8">
        <f t="shared" si="198"/>
        <v>1.1132268107041785</v>
      </c>
      <c r="CR246" s="8">
        <f t="shared" si="199"/>
        <v>1.1331784973155954</v>
      </c>
      <c r="CS246" s="2">
        <f t="shared" si="155"/>
        <v>0.03388336348436941</v>
      </c>
      <c r="CT246" s="2">
        <f t="shared" si="156"/>
        <v>0.036224117974936076</v>
      </c>
      <c r="CU246" s="8">
        <f t="shared" si="146"/>
        <v>0.6532946603404546</v>
      </c>
      <c r="CV246" s="8">
        <f t="shared" si="147"/>
        <v>0.275</v>
      </c>
      <c r="CW246">
        <f t="shared" si="148"/>
        <v>2</v>
      </c>
      <c r="CX246">
        <f t="shared" si="149"/>
        <v>0</v>
      </c>
      <c r="CY246" s="2">
        <f t="shared" si="150"/>
        <v>1.2078644853484053</v>
      </c>
      <c r="CZ246">
        <f t="shared" si="151"/>
        <v>0.754</v>
      </c>
      <c r="DA246">
        <f t="shared" si="152"/>
        <v>4</v>
      </c>
      <c r="DB246" s="3" t="str">
        <f t="shared" si="153"/>
        <v>7_2006</v>
      </c>
      <c r="DC246">
        <f t="shared" si="154"/>
        <v>0</v>
      </c>
    </row>
    <row r="247" spans="5:107" ht="18">
      <c r="E247" t="str">
        <f t="shared" si="169"/>
        <v>12_1986</v>
      </c>
      <c r="F247" s="3">
        <v>31747</v>
      </c>
      <c r="G247">
        <v>242.169998</v>
      </c>
      <c r="H247" s="4">
        <v>0</v>
      </c>
      <c r="I247">
        <f t="shared" si="192"/>
        <v>0.9540637280537073</v>
      </c>
      <c r="J247">
        <f t="shared" si="193"/>
        <v>1.0130445988921282</v>
      </c>
      <c r="X247" s="3">
        <v>38991</v>
      </c>
      <c r="Y247">
        <v>15456.928</v>
      </c>
      <c r="Z247" s="2">
        <f t="shared" si="173"/>
        <v>0.02590704457018389</v>
      </c>
      <c r="AA247" s="2">
        <f t="shared" si="174"/>
        <v>0.03451249179143212</v>
      </c>
      <c r="AB247">
        <v>2603.059</v>
      </c>
      <c r="AC247">
        <v>1737.082</v>
      </c>
      <c r="AD247">
        <v>-720.325</v>
      </c>
      <c r="AE247">
        <f t="shared" si="170"/>
        <v>-865.9770000000001</v>
      </c>
      <c r="AF247">
        <f t="shared" si="171"/>
        <v>4340.1410000000005</v>
      </c>
      <c r="AG247">
        <v>756.851</v>
      </c>
      <c r="AH247" t="str">
        <f t="shared" si="172"/>
        <v>10_2006</v>
      </c>
      <c r="AI247" s="2">
        <f t="shared" si="181"/>
        <v>0.0022420217216154725</v>
      </c>
      <c r="AJ247">
        <f t="shared" si="186"/>
        <v>1</v>
      </c>
      <c r="AK247">
        <f t="shared" si="187"/>
        <v>0</v>
      </c>
      <c r="AL247" s="6">
        <f t="shared" si="182"/>
        <v>38991</v>
      </c>
      <c r="AM247">
        <f t="shared" si="183"/>
        <v>1</v>
      </c>
      <c r="AN247" t="str">
        <f t="shared" si="175"/>
        <v>10_2006</v>
      </c>
      <c r="AO247">
        <v>0.9775815732595178</v>
      </c>
      <c r="AP247">
        <v>9373.2</v>
      </c>
      <c r="AQ247">
        <v>91.011</v>
      </c>
      <c r="AR247">
        <v>201.9</v>
      </c>
      <c r="AS247" s="2">
        <f t="shared" si="157"/>
        <v>1.021332060672314</v>
      </c>
      <c r="AT247" s="2">
        <f t="shared" si="157"/>
        <v>1.0500302466784666</v>
      </c>
      <c r="AU247" s="2">
        <f t="shared" si="157"/>
        <v>1.0238609517381032</v>
      </c>
      <c r="AV247" s="2">
        <f t="shared" si="157"/>
        <v>1.014063284781517</v>
      </c>
      <c r="AW247" s="2">
        <f t="shared" si="159"/>
        <v>-0.0058094620789916895</v>
      </c>
      <c r="AX247" s="2">
        <f t="shared" si="159"/>
        <v>-0.0058166302681328386</v>
      </c>
      <c r="AY247" s="2">
        <f t="shared" si="159"/>
        <v>-0.00035075360317993187</v>
      </c>
      <c r="AZ247" s="2">
        <f t="shared" si="159"/>
        <v>-0.026983405829052565</v>
      </c>
      <c r="BB247" s="2" t="str">
        <f t="shared" si="194"/>
        <v>10_2006</v>
      </c>
      <c r="BC247" s="2">
        <f t="shared" si="160"/>
        <v>0.0022420217216154725</v>
      </c>
      <c r="BD247" s="2">
        <f t="shared" si="161"/>
        <v>-0.00035075360317993187</v>
      </c>
      <c r="BE247">
        <f t="shared" si="162"/>
        <v>-0.005354069487183866</v>
      </c>
      <c r="BF247" s="2">
        <f t="shared" si="163"/>
        <v>0.0020663452135152305</v>
      </c>
      <c r="BG247">
        <f t="shared" si="164"/>
        <v>1</v>
      </c>
      <c r="BH247">
        <f t="shared" si="195"/>
        <v>2</v>
      </c>
      <c r="BI247">
        <f t="shared" si="165"/>
        <v>1353.219971</v>
      </c>
      <c r="BJ247" s="8">
        <f t="shared" si="184"/>
        <v>1.0481222538800383</v>
      </c>
      <c r="BK247" s="8">
        <f t="shared" si="185"/>
        <v>1.0669071111425388</v>
      </c>
      <c r="BL247" s="8">
        <f t="shared" si="196"/>
        <v>1.1272372982145413</v>
      </c>
      <c r="BM247" t="str">
        <f>"9"&amp;RIGHT(BB246,5)</f>
        <v>9_2006</v>
      </c>
      <c r="BN247">
        <f t="shared" si="200"/>
        <v>2</v>
      </c>
      <c r="BP247">
        <f t="shared" si="207"/>
        <v>3</v>
      </c>
      <c r="BQ247" s="8">
        <f t="shared" si="202"/>
        <v>0.625</v>
      </c>
      <c r="BR247">
        <f t="shared" si="203"/>
        <v>3</v>
      </c>
      <c r="BS247" s="8">
        <f t="shared" si="204"/>
        <v>0.5720000000000001</v>
      </c>
      <c r="BT247">
        <f t="shared" si="201"/>
        <v>3</v>
      </c>
      <c r="BU247" s="8">
        <f t="shared" si="205"/>
        <v>0.699</v>
      </c>
      <c r="BV247" s="8">
        <f t="shared" si="206"/>
        <v>1.197</v>
      </c>
      <c r="BY247">
        <f t="shared" si="176"/>
        <v>2006</v>
      </c>
      <c r="BZ247">
        <f t="shared" si="188"/>
        <v>2006</v>
      </c>
      <c r="CA247">
        <f t="shared" si="189"/>
        <v>10</v>
      </c>
      <c r="CB247">
        <f t="shared" si="190"/>
        <v>9</v>
      </c>
      <c r="CC247">
        <f t="shared" si="191"/>
        <v>12</v>
      </c>
      <c r="CD247" t="str">
        <f t="shared" si="177"/>
        <v>9_2006</v>
      </c>
      <c r="CE247" t="str">
        <f t="shared" si="177"/>
        <v>12_2006</v>
      </c>
      <c r="CG247" s="3" t="str">
        <f t="shared" si="178"/>
        <v>10_2006</v>
      </c>
      <c r="CH247">
        <f t="shared" si="179"/>
        <v>0.02590704457018389</v>
      </c>
      <c r="CI247" s="2">
        <f t="shared" si="180"/>
        <v>0.0022420217216154725</v>
      </c>
      <c r="CJ247" s="2">
        <v>1.0201207243460764</v>
      </c>
      <c r="CK247" s="2">
        <v>1.0252397778899545</v>
      </c>
      <c r="CL247" s="2">
        <f t="shared" si="168"/>
        <v>0.005119053543878094</v>
      </c>
      <c r="CM247">
        <f t="shared" si="158"/>
        <v>2</v>
      </c>
      <c r="CN247">
        <v>1353.219971</v>
      </c>
      <c r="CO247">
        <v>1418.339966</v>
      </c>
      <c r="CP247" s="8">
        <f t="shared" si="197"/>
        <v>1.0481222538800383</v>
      </c>
      <c r="CQ247" s="8">
        <f t="shared" si="198"/>
        <v>1.0669071111425388</v>
      </c>
      <c r="CR247" s="8">
        <f t="shared" si="199"/>
        <v>1.1272372982145413</v>
      </c>
      <c r="CS247" s="2">
        <f t="shared" si="155"/>
        <v>0.03397223389834064</v>
      </c>
      <c r="CT247" s="2">
        <f t="shared" si="156"/>
        <v>0.03632992309699823</v>
      </c>
      <c r="CU247" s="8">
        <f t="shared" si="146"/>
        <v>0.713104855769003</v>
      </c>
      <c r="CV247" s="8">
        <f t="shared" si="147"/>
        <v>0.308</v>
      </c>
      <c r="CW247">
        <f t="shared" si="148"/>
        <v>2</v>
      </c>
      <c r="CX247">
        <f t="shared" si="149"/>
        <v>0</v>
      </c>
      <c r="CY247" s="2">
        <f t="shared" si="150"/>
        <v>0.9382871877920181</v>
      </c>
      <c r="CZ247">
        <f t="shared" si="151"/>
        <v>0.379</v>
      </c>
      <c r="DA247">
        <f t="shared" si="152"/>
        <v>2</v>
      </c>
      <c r="DB247" s="3" t="str">
        <f t="shared" si="153"/>
        <v>10_2006</v>
      </c>
      <c r="DC247">
        <f t="shared" si="154"/>
        <v>1</v>
      </c>
    </row>
    <row r="248" spans="5:107" ht="18">
      <c r="E248" t="str">
        <f t="shared" si="169"/>
        <v>1_1987</v>
      </c>
      <c r="F248" s="3">
        <v>31778</v>
      </c>
      <c r="G248">
        <v>281.160004</v>
      </c>
      <c r="H248" s="4">
        <v>0</v>
      </c>
      <c r="I248">
        <f t="shared" si="192"/>
        <v>1</v>
      </c>
      <c r="J248">
        <f t="shared" si="193"/>
        <v>1.1490340150333627</v>
      </c>
      <c r="X248" s="3">
        <v>39083</v>
      </c>
      <c r="Y248">
        <v>15493.328</v>
      </c>
      <c r="Z248" s="2">
        <f t="shared" si="173"/>
        <v>0.014822926220208199</v>
      </c>
      <c r="AA248" s="2">
        <f t="shared" si="174"/>
        <v>0.009453050753365444</v>
      </c>
      <c r="AB248">
        <v>2634.225</v>
      </c>
      <c r="AC248">
        <v>1761.352</v>
      </c>
      <c r="AD248">
        <v>-724.314</v>
      </c>
      <c r="AE248">
        <f t="shared" si="170"/>
        <v>-872.8729999999998</v>
      </c>
      <c r="AF248">
        <f t="shared" si="171"/>
        <v>4395.577</v>
      </c>
      <c r="AG248">
        <v>722.749</v>
      </c>
      <c r="AH248" t="str">
        <f t="shared" si="172"/>
        <v>1_2007</v>
      </c>
      <c r="AI248" s="2">
        <f t="shared" si="181"/>
        <v>-0.011084118349975691</v>
      </c>
      <c r="AJ248">
        <f t="shared" si="186"/>
        <v>0</v>
      </c>
      <c r="AK248">
        <f t="shared" si="187"/>
        <v>-1</v>
      </c>
      <c r="AL248" s="6">
        <f t="shared" si="182"/>
        <v>39083</v>
      </c>
      <c r="AM248">
        <f t="shared" si="183"/>
        <v>-1</v>
      </c>
      <c r="AN248" t="str">
        <f t="shared" si="175"/>
        <v>1_2007</v>
      </c>
      <c r="AO248">
        <v>1.015375063595678</v>
      </c>
      <c r="AP248">
        <v>9516.3</v>
      </c>
      <c r="AQ248">
        <v>91.584</v>
      </c>
      <c r="AR248">
        <v>203.437</v>
      </c>
      <c r="AS248" s="2">
        <f t="shared" si="157"/>
        <v>1.016356788447818</v>
      </c>
      <c r="AT248" s="2">
        <f t="shared" si="157"/>
        <v>1.0503874257709884</v>
      </c>
      <c r="AU248" s="2">
        <f t="shared" si="157"/>
        <v>1.0243149535846103</v>
      </c>
      <c r="AV248" s="2">
        <f t="shared" si="157"/>
        <v>1.0207576517812342</v>
      </c>
      <c r="AW248" s="2">
        <f t="shared" si="159"/>
        <v>-0.004975272224496008</v>
      </c>
      <c r="AX248" s="2">
        <f t="shared" si="159"/>
        <v>0.0003571790925218643</v>
      </c>
      <c r="AY248" s="2">
        <f t="shared" si="159"/>
        <v>0.00045400184650712383</v>
      </c>
      <c r="AZ248" s="2">
        <f t="shared" si="159"/>
        <v>0.006694366999717261</v>
      </c>
      <c r="BB248" s="2" t="str">
        <f t="shared" si="194"/>
        <v>1_2007</v>
      </c>
      <c r="BC248" s="2">
        <f t="shared" si="160"/>
        <v>-0.011084118349975691</v>
      </c>
      <c r="BD248" s="2">
        <f t="shared" si="161"/>
        <v>0.00045400184650712383</v>
      </c>
      <c r="BE248">
        <f t="shared" si="162"/>
        <v>-0.018716022365056872</v>
      </c>
      <c r="BF248" s="2">
        <f t="shared" si="163"/>
        <v>0.003652853127989353</v>
      </c>
      <c r="BG248">
        <f t="shared" si="164"/>
        <v>3</v>
      </c>
      <c r="BH248">
        <f t="shared" si="195"/>
        <v>3</v>
      </c>
      <c r="BI248">
        <f t="shared" si="165"/>
        <v>1418.339966</v>
      </c>
      <c r="BJ248" s="8">
        <f t="shared" si="184"/>
        <v>1.0179223913937148</v>
      </c>
      <c r="BK248" s="8">
        <f t="shared" si="185"/>
        <v>1.0754826491295528</v>
      </c>
      <c r="BL248" s="8">
        <f t="shared" si="196"/>
        <v>1.0877786729447627</v>
      </c>
      <c r="BM248" t="str">
        <f>"12"&amp;RIGHT(BB247,5)</f>
        <v>12_2006</v>
      </c>
      <c r="BN248">
        <f t="shared" si="200"/>
        <v>3</v>
      </c>
      <c r="BP248">
        <f t="shared" si="207"/>
        <v>1</v>
      </c>
      <c r="BQ248" s="8">
        <f t="shared" si="202"/>
        <v>0.098</v>
      </c>
      <c r="BR248">
        <f t="shared" si="203"/>
        <v>2</v>
      </c>
      <c r="BS248" s="8">
        <f t="shared" si="204"/>
        <v>0.43899999999999995</v>
      </c>
      <c r="BT248">
        <f t="shared" si="201"/>
        <v>1</v>
      </c>
      <c r="BU248" s="8">
        <f t="shared" si="205"/>
        <v>0.137</v>
      </c>
      <c r="BV248" s="8">
        <f t="shared" si="206"/>
        <v>0.5369999999999999</v>
      </c>
      <c r="BY248">
        <f t="shared" si="176"/>
        <v>2006</v>
      </c>
      <c r="BZ248">
        <f t="shared" si="188"/>
        <v>2007</v>
      </c>
      <c r="CA248">
        <f t="shared" si="189"/>
        <v>1</v>
      </c>
      <c r="CB248">
        <f t="shared" si="190"/>
        <v>12</v>
      </c>
      <c r="CC248">
        <f t="shared" si="191"/>
        <v>3</v>
      </c>
      <c r="CD248" t="str">
        <f t="shared" si="177"/>
        <v>12_2006</v>
      </c>
      <c r="CE248" t="str">
        <f t="shared" si="177"/>
        <v>3_2007</v>
      </c>
      <c r="CG248" s="3" t="str">
        <f t="shared" si="178"/>
        <v>1_2007</v>
      </c>
      <c r="CH248">
        <f t="shared" si="179"/>
        <v>0.014822926220208199</v>
      </c>
      <c r="CI248" s="2">
        <f t="shared" si="180"/>
        <v>-0.011084118349975691</v>
      </c>
      <c r="CJ248" s="2">
        <v>1.0252397778899545</v>
      </c>
      <c r="CK248" s="2">
        <v>1.0279819729594393</v>
      </c>
      <c r="CL248" s="2">
        <f t="shared" si="168"/>
        <v>0.0027421950694848096</v>
      </c>
      <c r="CM248">
        <f t="shared" si="158"/>
        <v>3</v>
      </c>
      <c r="CN248">
        <v>1418.339966</v>
      </c>
      <c r="CO248">
        <v>1443.76001</v>
      </c>
      <c r="CP248" s="8">
        <f t="shared" si="197"/>
        <v>1.0179223913937148</v>
      </c>
      <c r="CQ248" s="8">
        <f t="shared" si="198"/>
        <v>1.0754826491295528</v>
      </c>
      <c r="CR248" s="8">
        <f t="shared" si="199"/>
        <v>1.0877786729447627</v>
      </c>
      <c r="CS248" s="2">
        <f t="shared" si="155"/>
        <v>0.0337179567439633</v>
      </c>
      <c r="CT248" s="2">
        <f t="shared" si="156"/>
        <v>0.034860542810873474</v>
      </c>
      <c r="CU248" s="8">
        <f aca="true" t="shared" si="208" ref="CU248:CU295">CH248/CT248</f>
        <v>0.42520640887968986</v>
      </c>
      <c r="CV248" s="8">
        <f aca="true" t="shared" si="209" ref="CV248:CV298">PERCENTRANK($CU$55:$CU$295,CU248)</f>
        <v>0.166</v>
      </c>
      <c r="CW248">
        <f aca="true" t="shared" si="210" ref="CW248:CW298">IF(CV248&lt;0.25,1,IF(CV248&lt;0.5,2,IF(CV248&lt;0.75,3,4)))</f>
        <v>1</v>
      </c>
      <c r="CX248">
        <f aca="true" t="shared" si="211" ref="CX248:CX295">IF(CH248&gt;CT248,1,0)</f>
        <v>0</v>
      </c>
      <c r="CY248" s="2">
        <f aca="true" t="shared" si="212" ref="CY248:CY295">ABS((CT248-CI248)/CT248)</f>
        <v>1.3179559885257555</v>
      </c>
      <c r="CZ248">
        <f aca="true" t="shared" si="213" ref="CZ248:CZ298">PERCENTRANK(CY$55:CY$295,CY248)</f>
        <v>0.837</v>
      </c>
      <c r="DA248">
        <f aca="true" t="shared" si="214" ref="DA248:DA298">IF(CZ248&lt;0.25,1,IF(CZ248&lt;0.5,2,IF(CZ248&lt;0.75,3,4)))</f>
        <v>4</v>
      </c>
      <c r="DB248" s="3" t="str">
        <f aca="true" t="shared" si="215" ref="DB248:DB294">CG248</f>
        <v>1_2007</v>
      </c>
      <c r="DC248">
        <f aca="true" t="shared" si="216" ref="DC248:DC297">IF(OR(CI248&gt;0,CV248&gt;=0.5),1,0)</f>
        <v>0</v>
      </c>
    </row>
    <row r="249" spans="5:107" ht="18">
      <c r="E249" t="str">
        <f t="shared" si="169"/>
        <v>2_1987</v>
      </c>
      <c r="F249" s="3">
        <v>31809</v>
      </c>
      <c r="G249">
        <v>290.519989</v>
      </c>
      <c r="H249" s="4">
        <v>0</v>
      </c>
      <c r="I249">
        <f t="shared" si="192"/>
        <v>1</v>
      </c>
      <c r="J249">
        <f t="shared" si="193"/>
        <v>1.1614218301257098</v>
      </c>
      <c r="X249" s="3">
        <v>39173</v>
      </c>
      <c r="Y249">
        <v>15582.085</v>
      </c>
      <c r="Z249" s="2">
        <f t="shared" si="173"/>
        <v>0.018256902946243825</v>
      </c>
      <c r="AA249" s="2">
        <f t="shared" si="174"/>
        <v>0.02311255878871088</v>
      </c>
      <c r="AB249">
        <v>2650.756</v>
      </c>
      <c r="AC249">
        <v>1788.421</v>
      </c>
      <c r="AD249">
        <v>-731.908</v>
      </c>
      <c r="AE249">
        <f t="shared" si="170"/>
        <v>-862.3349999999998</v>
      </c>
      <c r="AF249">
        <f t="shared" si="171"/>
        <v>4439.177</v>
      </c>
      <c r="AG249">
        <v>694.27</v>
      </c>
      <c r="AH249" t="str">
        <f t="shared" si="172"/>
        <v>4_2007</v>
      </c>
      <c r="AI249" s="2">
        <f t="shared" si="181"/>
        <v>0.0034339767260356258</v>
      </c>
      <c r="AJ249">
        <f t="shared" si="186"/>
        <v>1</v>
      </c>
      <c r="AK249">
        <f t="shared" si="187"/>
        <v>0</v>
      </c>
      <c r="AL249" s="6">
        <f t="shared" si="182"/>
        <v>39173</v>
      </c>
      <c r="AM249">
        <f t="shared" si="183"/>
        <v>1</v>
      </c>
      <c r="AN249" t="str">
        <f t="shared" si="175"/>
        <v>4_2007</v>
      </c>
      <c r="AO249">
        <v>0.9708623264964116</v>
      </c>
      <c r="AP249">
        <v>9615.7</v>
      </c>
      <c r="AQ249">
        <v>91.973</v>
      </c>
      <c r="AR249">
        <v>205.904</v>
      </c>
      <c r="AS249" s="2">
        <f t="shared" si="157"/>
        <v>1.0119919936211563</v>
      </c>
      <c r="AT249" s="2">
        <f t="shared" si="157"/>
        <v>1.0480555434450889</v>
      </c>
      <c r="AU249" s="2">
        <f t="shared" si="157"/>
        <v>1.0219222222222222</v>
      </c>
      <c r="AV249" s="2">
        <f t="shared" si="157"/>
        <v>1.0259292476332835</v>
      </c>
      <c r="AW249" s="2">
        <f t="shared" si="159"/>
        <v>-0.004364794826661633</v>
      </c>
      <c r="AX249" s="2">
        <f t="shared" si="159"/>
        <v>-0.002331882325899537</v>
      </c>
      <c r="AY249" s="2">
        <f t="shared" si="159"/>
        <v>-0.0023927313623881563</v>
      </c>
      <c r="AZ249" s="2">
        <f t="shared" si="159"/>
        <v>0.005171595852049293</v>
      </c>
      <c r="BB249" s="2" t="str">
        <f t="shared" si="194"/>
        <v>4_2007</v>
      </c>
      <c r="BC249" s="2">
        <f t="shared" si="160"/>
        <v>0.0034339767260356258</v>
      </c>
      <c r="BD249" s="2">
        <f t="shared" si="161"/>
        <v>-0.0023927313623881563</v>
      </c>
      <c r="BE249">
        <f t="shared" si="162"/>
        <v>-0.012937827542384595</v>
      </c>
      <c r="BF249" s="2">
        <f t="shared" si="163"/>
        <v>-0.00043328486610927364</v>
      </c>
      <c r="BG249">
        <f t="shared" si="164"/>
        <v>1</v>
      </c>
      <c r="BH249">
        <f t="shared" si="195"/>
        <v>1</v>
      </c>
      <c r="BI249">
        <f t="shared" si="165"/>
        <v>1443.76001</v>
      </c>
      <c r="BJ249" s="8">
        <f t="shared" si="184"/>
        <v>1.0565468037863164</v>
      </c>
      <c r="BK249" s="8">
        <f t="shared" si="185"/>
        <v>1.0686263335414035</v>
      </c>
      <c r="BL249" s="8">
        <f t="shared" si="196"/>
        <v>1.002354978650503</v>
      </c>
      <c r="BM249" t="str">
        <f>"3"&amp;RIGHT(BB248,5)</f>
        <v>3_2007</v>
      </c>
      <c r="BN249">
        <f t="shared" si="200"/>
        <v>1</v>
      </c>
      <c r="BP249">
        <f t="shared" si="207"/>
        <v>3</v>
      </c>
      <c r="BQ249" s="8">
        <f t="shared" si="202"/>
        <v>0.674</v>
      </c>
      <c r="BR249">
        <f t="shared" si="203"/>
        <v>4</v>
      </c>
      <c r="BS249" s="8">
        <f t="shared" si="204"/>
        <v>0.769</v>
      </c>
      <c r="BT249">
        <f t="shared" si="201"/>
        <v>4</v>
      </c>
      <c r="BU249" s="8">
        <f t="shared" si="205"/>
        <v>0.842</v>
      </c>
      <c r="BV249" s="8">
        <f t="shared" si="206"/>
        <v>1.443</v>
      </c>
      <c r="BY249">
        <f t="shared" si="176"/>
        <v>2007</v>
      </c>
      <c r="BZ249">
        <f t="shared" si="188"/>
        <v>2007</v>
      </c>
      <c r="CA249">
        <f t="shared" si="189"/>
        <v>4</v>
      </c>
      <c r="CB249">
        <f t="shared" si="190"/>
        <v>3</v>
      </c>
      <c r="CC249">
        <f t="shared" si="191"/>
        <v>6</v>
      </c>
      <c r="CD249" t="str">
        <f t="shared" si="177"/>
        <v>3_2007</v>
      </c>
      <c r="CE249" t="str">
        <f t="shared" si="177"/>
        <v>6_2007</v>
      </c>
      <c r="CG249" s="3" t="str">
        <f t="shared" si="178"/>
        <v>4_2007</v>
      </c>
      <c r="CH249">
        <f t="shared" si="179"/>
        <v>0.018256902946243825</v>
      </c>
      <c r="CI249" s="2">
        <f t="shared" si="180"/>
        <v>0.0034339767260356258</v>
      </c>
      <c r="CJ249" s="2">
        <v>1.0279819729594393</v>
      </c>
      <c r="CK249" s="2">
        <v>1.0269276511397423</v>
      </c>
      <c r="CL249" s="2">
        <f t="shared" si="168"/>
        <v>-0.0010543218196970017</v>
      </c>
      <c r="CM249">
        <f t="shared" si="158"/>
        <v>1</v>
      </c>
      <c r="CN249">
        <v>1443.76001</v>
      </c>
      <c r="CO249">
        <v>1525.400024</v>
      </c>
      <c r="CP249" s="8">
        <f t="shared" si="197"/>
        <v>1.0565468037863164</v>
      </c>
      <c r="CQ249" s="8">
        <f t="shared" si="198"/>
        <v>1.0686263335414035</v>
      </c>
      <c r="CR249" s="8">
        <f t="shared" si="199"/>
        <v>1.002354978650503</v>
      </c>
      <c r="CS249" s="2">
        <f aca="true" t="shared" si="217" ref="CS249:CS295">AVERAGE(CH206:CH249)</f>
        <v>0.03322332693678079</v>
      </c>
      <c r="CT249" s="2">
        <f aca="true" t="shared" si="218" ref="CT249:CT295">(Y249/Y206)^(1/10)-1</f>
        <v>0.03452762525359465</v>
      </c>
      <c r="CU249" s="8">
        <f t="shared" si="208"/>
        <v>0.5287621958403614</v>
      </c>
      <c r="CV249" s="8">
        <f t="shared" si="209"/>
        <v>0.195</v>
      </c>
      <c r="CW249">
        <f t="shared" si="210"/>
        <v>1</v>
      </c>
      <c r="CX249">
        <f t="shared" si="211"/>
        <v>0</v>
      </c>
      <c r="CY249" s="2">
        <f t="shared" si="212"/>
        <v>0.9005440802599618</v>
      </c>
      <c r="CZ249">
        <f t="shared" si="213"/>
        <v>0.333</v>
      </c>
      <c r="DA249">
        <f t="shared" si="214"/>
        <v>2</v>
      </c>
      <c r="DB249" s="3" t="str">
        <f t="shared" si="215"/>
        <v>4_2007</v>
      </c>
      <c r="DC249">
        <f t="shared" si="216"/>
        <v>1</v>
      </c>
    </row>
    <row r="250" spans="5:107" ht="18">
      <c r="E250" t="str">
        <f t="shared" si="169"/>
        <v>3_1987</v>
      </c>
      <c r="F250" s="3">
        <v>31837</v>
      </c>
      <c r="G250">
        <v>293.630005</v>
      </c>
      <c r="H250" s="4">
        <v>0</v>
      </c>
      <c r="I250">
        <f t="shared" si="192"/>
        <v>1</v>
      </c>
      <c r="J250">
        <f t="shared" si="193"/>
        <v>1.1504150024854058</v>
      </c>
      <c r="X250" s="3">
        <v>39264</v>
      </c>
      <c r="Y250">
        <v>15666.738</v>
      </c>
      <c r="Z250" s="2">
        <f t="shared" si="173"/>
        <v>0.02220813176350722</v>
      </c>
      <c r="AA250" s="2">
        <f t="shared" si="174"/>
        <v>0.02190858157651876</v>
      </c>
      <c r="AB250">
        <v>2661.519</v>
      </c>
      <c r="AC250">
        <v>1842.129</v>
      </c>
      <c r="AD250">
        <v>-713.796</v>
      </c>
      <c r="AE250">
        <f t="shared" si="170"/>
        <v>-819.3899999999999</v>
      </c>
      <c r="AF250">
        <f t="shared" si="171"/>
        <v>4503.647999999999</v>
      </c>
      <c r="AG250">
        <v>650.137</v>
      </c>
      <c r="AH250" t="str">
        <f t="shared" si="172"/>
        <v>7_2007</v>
      </c>
      <c r="AI250" s="2">
        <f t="shared" si="181"/>
        <v>0.003951228817263397</v>
      </c>
      <c r="AJ250">
        <f t="shared" si="186"/>
        <v>2</v>
      </c>
      <c r="AK250">
        <f t="shared" si="187"/>
        <v>0</v>
      </c>
      <c r="AL250" s="6">
        <f t="shared" si="182"/>
        <v>39264</v>
      </c>
      <c r="AM250">
        <f t="shared" si="183"/>
        <v>2</v>
      </c>
      <c r="AN250" t="str">
        <f t="shared" si="175"/>
        <v>7_2007</v>
      </c>
      <c r="AO250">
        <v>0.904816173000486</v>
      </c>
      <c r="AP250">
        <v>9709.6</v>
      </c>
      <c r="AQ250">
        <v>92.368</v>
      </c>
      <c r="AR250">
        <v>207.603</v>
      </c>
      <c r="AS250" s="2">
        <f t="shared" si="157"/>
        <v>0.9546841877082599</v>
      </c>
      <c r="AT250" s="2">
        <f t="shared" si="157"/>
        <v>1.0415120245425096</v>
      </c>
      <c r="AU250" s="2">
        <f t="shared" si="157"/>
        <v>1.020336474201067</v>
      </c>
      <c r="AV250" s="2">
        <f t="shared" si="157"/>
        <v>1.023178905864958</v>
      </c>
      <c r="AW250" s="2">
        <f t="shared" si="159"/>
        <v>-0.057307805912896415</v>
      </c>
      <c r="AX250" s="2">
        <f t="shared" si="159"/>
        <v>-0.006543518902579315</v>
      </c>
      <c r="AY250" s="2">
        <f t="shared" si="159"/>
        <v>-0.0015857480211551866</v>
      </c>
      <c r="AZ250" s="2">
        <f t="shared" si="159"/>
        <v>-0.0027503417683254483</v>
      </c>
      <c r="BB250" s="2" t="str">
        <f t="shared" si="194"/>
        <v>7_2007</v>
      </c>
      <c r="BC250" s="2">
        <f t="shared" si="160"/>
        <v>0.003951228817263397</v>
      </c>
      <c r="BD250" s="2">
        <f t="shared" si="161"/>
        <v>-0.0015857480211551866</v>
      </c>
      <c r="BE250">
        <f t="shared" si="162"/>
        <v>-0.001456891085061196</v>
      </c>
      <c r="BF250" s="2">
        <f t="shared" si="163"/>
        <v>-0.003875231140216151</v>
      </c>
      <c r="BG250">
        <f t="shared" si="164"/>
        <v>1</v>
      </c>
      <c r="BH250">
        <f t="shared" si="195"/>
        <v>2</v>
      </c>
      <c r="BI250">
        <f t="shared" si="165"/>
        <v>1525.400024</v>
      </c>
      <c r="BJ250" s="8">
        <f t="shared" si="184"/>
        <v>1.0114330285338975</v>
      </c>
      <c r="BK250" s="8">
        <f t="shared" si="185"/>
        <v>0.9487085428287629</v>
      </c>
      <c r="BL250" s="8">
        <f t="shared" si="196"/>
        <v>0.8976727661307549</v>
      </c>
      <c r="BM250" t="str">
        <f>"6"&amp;RIGHT(BB249,5)</f>
        <v>6_2007</v>
      </c>
      <c r="BN250">
        <f t="shared" si="200"/>
        <v>2</v>
      </c>
      <c r="BP250">
        <f t="shared" si="207"/>
        <v>3</v>
      </c>
      <c r="BQ250" s="8">
        <f t="shared" si="202"/>
        <v>0.704</v>
      </c>
      <c r="BR250">
        <f t="shared" si="203"/>
        <v>3</v>
      </c>
      <c r="BS250" s="8">
        <f t="shared" si="204"/>
        <v>0.7050000000000001</v>
      </c>
      <c r="BT250">
        <f t="shared" si="201"/>
        <v>4</v>
      </c>
      <c r="BU250" s="8">
        <f t="shared" si="205"/>
        <v>0.812</v>
      </c>
      <c r="BV250" s="8">
        <f t="shared" si="206"/>
        <v>1.409</v>
      </c>
      <c r="BY250">
        <f t="shared" si="176"/>
        <v>2007</v>
      </c>
      <c r="BZ250">
        <f t="shared" si="188"/>
        <v>2007</v>
      </c>
      <c r="CA250">
        <f t="shared" si="189"/>
        <v>7</v>
      </c>
      <c r="CB250">
        <f t="shared" si="190"/>
        <v>6</v>
      </c>
      <c r="CC250">
        <f t="shared" si="191"/>
        <v>9</v>
      </c>
      <c r="CD250" t="str">
        <f t="shared" si="177"/>
        <v>6_2007</v>
      </c>
      <c r="CE250" t="str">
        <f t="shared" si="177"/>
        <v>9_2007</v>
      </c>
      <c r="CG250" s="3" t="str">
        <f t="shared" si="178"/>
        <v>7_2007</v>
      </c>
      <c r="CH250">
        <f t="shared" si="179"/>
        <v>0.02220813176350722</v>
      </c>
      <c r="CI250" s="2">
        <f t="shared" si="180"/>
        <v>0.003951228817263397</v>
      </c>
      <c r="CJ250" s="2">
        <v>1.0269276511397423</v>
      </c>
      <c r="CK250" s="2">
        <v>1.0283382642998027</v>
      </c>
      <c r="CL250" s="2">
        <f t="shared" si="168"/>
        <v>0.0014106131600604144</v>
      </c>
      <c r="CM250">
        <f t="shared" si="158"/>
        <v>2</v>
      </c>
      <c r="CN250">
        <v>1525.400024</v>
      </c>
      <c r="CO250">
        <v>1542.839966</v>
      </c>
      <c r="CP250" s="8">
        <f t="shared" si="197"/>
        <v>1.0114330285338975</v>
      </c>
      <c r="CQ250" s="8">
        <f t="shared" si="198"/>
        <v>0.9487085428287629</v>
      </c>
      <c r="CR250" s="8">
        <f t="shared" si="199"/>
        <v>0.8976727661307549</v>
      </c>
      <c r="CS250" s="2">
        <f t="shared" si="217"/>
        <v>0.03280764299856169</v>
      </c>
      <c r="CT250" s="2">
        <f t="shared" si="218"/>
        <v>0.03401956224946168</v>
      </c>
      <c r="CU250" s="8">
        <f t="shared" si="208"/>
        <v>0.6528047480639949</v>
      </c>
      <c r="CV250" s="8">
        <f t="shared" si="209"/>
        <v>0.27</v>
      </c>
      <c r="CW250">
        <f t="shared" si="210"/>
        <v>2</v>
      </c>
      <c r="CX250">
        <f t="shared" si="211"/>
        <v>0</v>
      </c>
      <c r="CY250" s="2">
        <f t="shared" si="212"/>
        <v>0.8838542133996471</v>
      </c>
      <c r="CZ250">
        <f t="shared" si="213"/>
        <v>0.312</v>
      </c>
      <c r="DA250">
        <f t="shared" si="214"/>
        <v>2</v>
      </c>
      <c r="DB250" s="3" t="str">
        <f t="shared" si="215"/>
        <v>7_2007</v>
      </c>
      <c r="DC250">
        <f t="shared" si="216"/>
        <v>1</v>
      </c>
    </row>
    <row r="251" spans="5:107" ht="18">
      <c r="E251" t="str">
        <f t="shared" si="169"/>
        <v>4_1987</v>
      </c>
      <c r="F251" s="3">
        <v>31868</v>
      </c>
      <c r="G251">
        <v>288.359985</v>
      </c>
      <c r="H251" s="4">
        <v>0</v>
      </c>
      <c r="I251">
        <f t="shared" si="192"/>
        <v>0.9820521748109496</v>
      </c>
      <c r="J251">
        <f t="shared" si="193"/>
        <v>1.1104792187613466</v>
      </c>
      <c r="X251" s="3">
        <v>39356</v>
      </c>
      <c r="Y251">
        <v>15761.967</v>
      </c>
      <c r="Z251" s="2">
        <f t="shared" si="173"/>
        <v>0.019734775241238234</v>
      </c>
      <c r="AA251" s="2">
        <f t="shared" si="174"/>
        <v>0.024536259290961926</v>
      </c>
      <c r="AB251">
        <v>2637.382</v>
      </c>
      <c r="AC251">
        <v>1897.391</v>
      </c>
      <c r="AD251">
        <v>-703.687</v>
      </c>
      <c r="AE251">
        <f t="shared" si="170"/>
        <v>-739.991</v>
      </c>
      <c r="AF251">
        <f t="shared" si="171"/>
        <v>4534.773</v>
      </c>
      <c r="AG251">
        <v>596.079</v>
      </c>
      <c r="AH251" t="str">
        <f t="shared" si="172"/>
        <v>10_2007</v>
      </c>
      <c r="AI251" s="2">
        <f t="shared" si="181"/>
        <v>-0.002473356522268988</v>
      </c>
      <c r="AJ251">
        <f t="shared" si="186"/>
        <v>0</v>
      </c>
      <c r="AK251">
        <f t="shared" si="187"/>
        <v>-1</v>
      </c>
      <c r="AL251" s="6">
        <f t="shared" si="182"/>
        <v>39356</v>
      </c>
      <c r="AM251">
        <f t="shared" si="183"/>
        <v>-1</v>
      </c>
      <c r="AN251" t="str">
        <f t="shared" si="175"/>
        <v>10_2007</v>
      </c>
      <c r="AO251">
        <v>0.8702747283732472</v>
      </c>
      <c r="AP251">
        <v>9827</v>
      </c>
      <c r="AQ251">
        <v>92.963</v>
      </c>
      <c r="AR251">
        <v>209.19</v>
      </c>
      <c r="AS251" s="2">
        <f t="shared" si="157"/>
        <v>0.8902323367977559</v>
      </c>
      <c r="AT251" s="2">
        <f t="shared" si="157"/>
        <v>1.0484146289420901</v>
      </c>
      <c r="AU251" s="2">
        <f t="shared" si="157"/>
        <v>1.0214479568403818</v>
      </c>
      <c r="AV251" s="2">
        <f t="shared" si="157"/>
        <v>1.0361069836552748</v>
      </c>
      <c r="AW251" s="2">
        <f t="shared" si="159"/>
        <v>-0.06445185091050398</v>
      </c>
      <c r="AX251" s="2">
        <f t="shared" si="159"/>
        <v>0.00690260439958057</v>
      </c>
      <c r="AY251" s="2">
        <f t="shared" si="159"/>
        <v>0.0011114826393148203</v>
      </c>
      <c r="AZ251" s="2">
        <f t="shared" si="159"/>
        <v>0.012928077790316683</v>
      </c>
      <c r="BB251" s="2" t="str">
        <f t="shared" si="194"/>
        <v>10_2007</v>
      </c>
      <c r="BC251" s="2">
        <f t="shared" si="160"/>
        <v>-0.002473356522268988</v>
      </c>
      <c r="BD251" s="2">
        <f t="shared" si="161"/>
        <v>0.0011114826393148203</v>
      </c>
      <c r="BE251">
        <f t="shared" si="162"/>
        <v>-0.0061722693289456565</v>
      </c>
      <c r="BF251" s="2">
        <f t="shared" si="163"/>
        <v>-0.002412994897721399</v>
      </c>
      <c r="BG251">
        <f t="shared" si="164"/>
        <v>3</v>
      </c>
      <c r="BH251">
        <f t="shared" si="195"/>
        <v>3</v>
      </c>
      <c r="BI251">
        <f t="shared" si="165"/>
        <v>1542.839966</v>
      </c>
      <c r="BJ251" s="8">
        <f t="shared" si="184"/>
        <v>0.9379845388319425</v>
      </c>
      <c r="BK251" s="8">
        <f t="shared" si="185"/>
        <v>0.8875256599361387</v>
      </c>
      <c r="BL251" s="8">
        <f t="shared" si="196"/>
        <v>0.8185554249506654</v>
      </c>
      <c r="BM251" t="str">
        <f>"9"&amp;RIGHT(BB250,5)</f>
        <v>9_2007</v>
      </c>
      <c r="BN251">
        <f t="shared" si="200"/>
        <v>3</v>
      </c>
      <c r="BP251">
        <f t="shared" si="207"/>
        <v>2</v>
      </c>
      <c r="BQ251" s="8">
        <f t="shared" si="202"/>
        <v>0.403</v>
      </c>
      <c r="BR251">
        <f t="shared" si="203"/>
        <v>2</v>
      </c>
      <c r="BS251" s="8">
        <f t="shared" si="204"/>
        <v>0.33999999999999997</v>
      </c>
      <c r="BT251">
        <f t="shared" si="201"/>
        <v>2</v>
      </c>
      <c r="BU251" s="8">
        <f t="shared" si="205"/>
        <v>0.29</v>
      </c>
      <c r="BV251" s="8">
        <f t="shared" si="206"/>
        <v>0.743</v>
      </c>
      <c r="BY251">
        <f t="shared" si="176"/>
        <v>2007</v>
      </c>
      <c r="BZ251">
        <f t="shared" si="188"/>
        <v>2007</v>
      </c>
      <c r="CA251">
        <f t="shared" si="189"/>
        <v>10</v>
      </c>
      <c r="CB251">
        <f t="shared" si="190"/>
        <v>9</v>
      </c>
      <c r="CC251">
        <f t="shared" si="191"/>
        <v>12</v>
      </c>
      <c r="CD251" t="str">
        <f t="shared" si="177"/>
        <v>9_2007</v>
      </c>
      <c r="CE251" t="str">
        <f t="shared" si="177"/>
        <v>12_2007</v>
      </c>
      <c r="CG251" s="3" t="str">
        <f t="shared" si="178"/>
        <v>10_2007</v>
      </c>
      <c r="CH251">
        <f t="shared" si="179"/>
        <v>0.019734775241238234</v>
      </c>
      <c r="CI251" s="2">
        <f t="shared" si="180"/>
        <v>-0.002473356522268988</v>
      </c>
      <c r="CJ251" s="2">
        <v>1.0283382642998027</v>
      </c>
      <c r="CK251" s="2">
        <v>1.0410881339241753</v>
      </c>
      <c r="CL251" s="2">
        <f t="shared" si="168"/>
        <v>0.012749869624372634</v>
      </c>
      <c r="CM251">
        <f t="shared" si="158"/>
        <v>3</v>
      </c>
      <c r="CN251">
        <v>1542.839966</v>
      </c>
      <c r="CO251">
        <v>1447.160034</v>
      </c>
      <c r="CP251" s="8">
        <f t="shared" si="197"/>
        <v>0.9379845388319425</v>
      </c>
      <c r="CQ251" s="8">
        <f t="shared" si="198"/>
        <v>0.8875256599361387</v>
      </c>
      <c r="CR251" s="8">
        <f t="shared" si="199"/>
        <v>0.8185554249506654</v>
      </c>
      <c r="CS251" s="2">
        <f t="shared" si="217"/>
        <v>0.03225133900128255</v>
      </c>
      <c r="CT251" s="2">
        <f t="shared" si="218"/>
        <v>0.03398080015043492</v>
      </c>
      <c r="CU251" s="8">
        <f t="shared" si="208"/>
        <v>0.5807625233623479</v>
      </c>
      <c r="CV251" s="8">
        <f t="shared" si="209"/>
        <v>0.22</v>
      </c>
      <c r="CW251">
        <f t="shared" si="210"/>
        <v>1</v>
      </c>
      <c r="CX251">
        <f t="shared" si="211"/>
        <v>0</v>
      </c>
      <c r="CY251" s="2">
        <f t="shared" si="212"/>
        <v>1.0727868829256315</v>
      </c>
      <c r="CZ251">
        <f t="shared" si="213"/>
        <v>0.591</v>
      </c>
      <c r="DA251">
        <f t="shared" si="214"/>
        <v>3</v>
      </c>
      <c r="DB251" s="3" t="str">
        <f t="shared" si="215"/>
        <v>10_2007</v>
      </c>
      <c r="DC251">
        <f t="shared" si="216"/>
        <v>0</v>
      </c>
    </row>
    <row r="252" spans="5:107" ht="18">
      <c r="E252" t="str">
        <f t="shared" si="169"/>
        <v>5_1987</v>
      </c>
      <c r="F252" s="3">
        <v>31898</v>
      </c>
      <c r="G252">
        <v>295.089996</v>
      </c>
      <c r="H252" s="4">
        <v>0</v>
      </c>
      <c r="I252">
        <f t="shared" si="192"/>
        <v>1</v>
      </c>
      <c r="J252">
        <f t="shared" si="193"/>
        <v>1.118647924364698</v>
      </c>
      <c r="X252" s="3">
        <v>39448</v>
      </c>
      <c r="Y252">
        <v>15671.383</v>
      </c>
      <c r="Z252" s="2">
        <f t="shared" si="173"/>
        <v>0.01149236626243244</v>
      </c>
      <c r="AA252" s="2">
        <f t="shared" si="174"/>
        <v>-0.022790584029767746</v>
      </c>
      <c r="AB252">
        <v>2645.612</v>
      </c>
      <c r="AC252">
        <v>1913.508</v>
      </c>
      <c r="AD252">
        <v>-756.179</v>
      </c>
      <c r="AE252">
        <f t="shared" si="170"/>
        <v>-732.104</v>
      </c>
      <c r="AF252">
        <f t="shared" si="171"/>
        <v>4559.12</v>
      </c>
      <c r="AG252">
        <v>548.658</v>
      </c>
      <c r="AH252" t="str">
        <f t="shared" si="172"/>
        <v>1_2008</v>
      </c>
      <c r="AI252" s="2">
        <f t="shared" si="181"/>
        <v>-0.008242408978805793</v>
      </c>
      <c r="AJ252">
        <f t="shared" si="186"/>
        <v>0</v>
      </c>
      <c r="AK252">
        <f t="shared" si="187"/>
        <v>-2</v>
      </c>
      <c r="AL252" s="6">
        <f t="shared" si="182"/>
        <v>39448</v>
      </c>
      <c r="AM252">
        <f t="shared" si="183"/>
        <v>-2</v>
      </c>
      <c r="AN252" t="str">
        <f t="shared" si="175"/>
        <v>1_2008</v>
      </c>
      <c r="AO252">
        <v>0.8659757823631603</v>
      </c>
      <c r="AP252">
        <v>9930</v>
      </c>
      <c r="AQ252">
        <v>93.519</v>
      </c>
      <c r="AR252">
        <v>212.174</v>
      </c>
      <c r="AS252" s="2">
        <f t="shared" si="157"/>
        <v>0.8528629601130244</v>
      </c>
      <c r="AT252" s="2">
        <f t="shared" si="157"/>
        <v>1.0434727782856783</v>
      </c>
      <c r="AU252" s="2">
        <f t="shared" si="157"/>
        <v>1.021128144654088</v>
      </c>
      <c r="AV252" s="2">
        <f aca="true" t="shared" si="219" ref="AV252:AV294">AR252/AR248</f>
        <v>1.0429469565516598</v>
      </c>
      <c r="AW252" s="2">
        <f t="shared" si="159"/>
        <v>-0.0373693766847315</v>
      </c>
      <c r="AX252" s="2">
        <f t="shared" si="159"/>
        <v>-0.004941850656411839</v>
      </c>
      <c r="AY252" s="2">
        <f t="shared" si="159"/>
        <v>-0.0003198121862937331</v>
      </c>
      <c r="AZ252" s="2">
        <f t="shared" si="159"/>
        <v>0.006839972896385049</v>
      </c>
      <c r="BB252" s="2" t="str">
        <f t="shared" si="194"/>
        <v>1_2008</v>
      </c>
      <c r="BC252" s="2">
        <f t="shared" si="160"/>
        <v>-0.008242408978805793</v>
      </c>
      <c r="BD252" s="2">
        <f t="shared" si="161"/>
        <v>-0.0003198121862937331</v>
      </c>
      <c r="BE252">
        <f t="shared" si="162"/>
        <v>-0.0033305599577757583</v>
      </c>
      <c r="BF252" s="2">
        <f t="shared" si="163"/>
        <v>-0.0031868089305222558</v>
      </c>
      <c r="BG252">
        <f t="shared" si="164"/>
        <v>4</v>
      </c>
      <c r="BH252">
        <f t="shared" si="195"/>
        <v>4</v>
      </c>
      <c r="BI252">
        <f t="shared" si="165"/>
        <v>1447.160034</v>
      </c>
      <c r="BJ252" s="8">
        <f t="shared" si="184"/>
        <v>0.9462049993290513</v>
      </c>
      <c r="BK252" s="8">
        <f t="shared" si="185"/>
        <v>0.8726747521552962</v>
      </c>
      <c r="BL252" s="8">
        <f t="shared" si="196"/>
        <v>0.7699770604637911</v>
      </c>
      <c r="BM252" t="str">
        <f>"12"&amp;RIGHT(BB251,5)</f>
        <v>12_2007</v>
      </c>
      <c r="BN252">
        <f t="shared" si="200"/>
        <v>4</v>
      </c>
      <c r="BP252">
        <f t="shared" si="207"/>
        <v>1</v>
      </c>
      <c r="BQ252" s="8">
        <f t="shared" si="202"/>
        <v>0.187</v>
      </c>
      <c r="BR252">
        <f t="shared" si="203"/>
        <v>3</v>
      </c>
      <c r="BS252" s="8">
        <f t="shared" si="204"/>
        <v>0.562</v>
      </c>
      <c r="BT252">
        <f t="shared" si="201"/>
        <v>2</v>
      </c>
      <c r="BU252" s="8">
        <f t="shared" si="205"/>
        <v>0.3</v>
      </c>
      <c r="BV252" s="8">
        <f t="shared" si="206"/>
        <v>0.7490000000000001</v>
      </c>
      <c r="BY252">
        <f t="shared" si="176"/>
        <v>2007</v>
      </c>
      <c r="BZ252">
        <f t="shared" si="188"/>
        <v>2008</v>
      </c>
      <c r="CA252">
        <f t="shared" si="189"/>
        <v>1</v>
      </c>
      <c r="CB252">
        <f t="shared" si="190"/>
        <v>12</v>
      </c>
      <c r="CC252">
        <f t="shared" si="191"/>
        <v>3</v>
      </c>
      <c r="CD252" t="str">
        <f t="shared" si="177"/>
        <v>12_2007</v>
      </c>
      <c r="CE252" t="str">
        <f t="shared" si="177"/>
        <v>3_2008</v>
      </c>
      <c r="CG252" s="3" t="str">
        <f t="shared" si="178"/>
        <v>1_2008</v>
      </c>
      <c r="CH252">
        <f t="shared" si="179"/>
        <v>0.01149236626243244</v>
      </c>
      <c r="CI252" s="2">
        <f t="shared" si="180"/>
        <v>-0.008242408978805793</v>
      </c>
      <c r="CJ252" s="2">
        <v>1.0410881339241753</v>
      </c>
      <c r="CK252" s="2">
        <v>1.0397490355013443</v>
      </c>
      <c r="CL252" s="2">
        <f t="shared" si="168"/>
        <v>-0.0013390984228309755</v>
      </c>
      <c r="CM252">
        <f t="shared" si="158"/>
        <v>4</v>
      </c>
      <c r="CN252">
        <v>1447.160034</v>
      </c>
      <c r="CO252">
        <v>1369.310059</v>
      </c>
      <c r="CP252" s="8">
        <f t="shared" si="197"/>
        <v>0.9462049993290513</v>
      </c>
      <c r="CQ252" s="8">
        <f t="shared" si="198"/>
        <v>0.8726747521552962</v>
      </c>
      <c r="CR252" s="8">
        <f t="shared" si="199"/>
        <v>0.7699770604637911</v>
      </c>
      <c r="CS252" s="2">
        <f t="shared" si="217"/>
        <v>0.03153205996213908</v>
      </c>
      <c r="CT252" s="2">
        <f t="shared" si="218"/>
        <v>0.03168306098103102</v>
      </c>
      <c r="CU252" s="8">
        <f t="shared" si="208"/>
        <v>0.36272903900645964</v>
      </c>
      <c r="CV252" s="8">
        <f t="shared" si="209"/>
        <v>0.145</v>
      </c>
      <c r="CW252">
        <f t="shared" si="210"/>
        <v>1</v>
      </c>
      <c r="CX252">
        <f t="shared" si="211"/>
        <v>0</v>
      </c>
      <c r="CY252" s="2">
        <f t="shared" si="212"/>
        <v>1.2601519147326268</v>
      </c>
      <c r="CZ252">
        <f t="shared" si="213"/>
        <v>0.8</v>
      </c>
      <c r="DA252">
        <f t="shared" si="214"/>
        <v>4</v>
      </c>
      <c r="DB252" s="3" t="str">
        <f t="shared" si="215"/>
        <v>1_2008</v>
      </c>
      <c r="DC252">
        <f t="shared" si="216"/>
        <v>0</v>
      </c>
    </row>
    <row r="253" spans="5:107" ht="18">
      <c r="E253" t="str">
        <f t="shared" si="169"/>
        <v>6_1987</v>
      </c>
      <c r="F253" s="3">
        <v>31929</v>
      </c>
      <c r="G253">
        <v>305.630005</v>
      </c>
      <c r="H253" s="4">
        <v>0</v>
      </c>
      <c r="I253">
        <f t="shared" si="192"/>
        <v>1</v>
      </c>
      <c r="J253">
        <f t="shared" si="193"/>
        <v>1.139227326058433</v>
      </c>
      <c r="X253" s="3">
        <v>39539</v>
      </c>
      <c r="Y253">
        <v>15752.308</v>
      </c>
      <c r="Z253" s="2">
        <f t="shared" si="173"/>
        <v>0.010924276179985037</v>
      </c>
      <c r="AA253" s="2">
        <f t="shared" si="174"/>
        <v>0.020816028830630717</v>
      </c>
      <c r="AB253">
        <v>2621.783</v>
      </c>
      <c r="AC253">
        <v>1974.664</v>
      </c>
      <c r="AD253">
        <v>-758.947</v>
      </c>
      <c r="AE253">
        <f t="shared" si="170"/>
        <v>-647.1189999999999</v>
      </c>
      <c r="AF253">
        <f t="shared" si="171"/>
        <v>4596.447</v>
      </c>
      <c r="AG253">
        <v>523.807</v>
      </c>
      <c r="AH253" t="str">
        <f t="shared" si="172"/>
        <v>4_2008</v>
      </c>
      <c r="AI253" s="2">
        <f t="shared" si="181"/>
        <v>-0.0005680900824474033</v>
      </c>
      <c r="AJ253">
        <f t="shared" si="186"/>
        <v>0</v>
      </c>
      <c r="AK253">
        <f t="shared" si="187"/>
        <v>-3</v>
      </c>
      <c r="AL253" s="6">
        <f t="shared" si="182"/>
        <v>39539</v>
      </c>
      <c r="AM253">
        <f t="shared" si="183"/>
        <v>-3</v>
      </c>
      <c r="AN253" t="str">
        <f t="shared" si="175"/>
        <v>4_2008</v>
      </c>
      <c r="AO253">
        <v>0.8380895714209213</v>
      </c>
      <c r="AP253">
        <v>9996.8</v>
      </c>
      <c r="AQ253">
        <v>93.912</v>
      </c>
      <c r="AR253">
        <v>213.942</v>
      </c>
      <c r="AS253" s="2">
        <f aca="true" t="shared" si="220" ref="AS253:AU294">AO253/AO249</f>
        <v>0.8632424480259395</v>
      </c>
      <c r="AT253" s="2">
        <f t="shared" si="220"/>
        <v>1.0396331000343186</v>
      </c>
      <c r="AU253" s="2">
        <f t="shared" si="220"/>
        <v>1.0210822741456733</v>
      </c>
      <c r="AV253" s="2">
        <f t="shared" si="219"/>
        <v>1.0390376097598881</v>
      </c>
      <c r="AW253" s="2">
        <f t="shared" si="159"/>
        <v>0.010379487912915097</v>
      </c>
      <c r="AX253" s="2">
        <f t="shared" si="159"/>
        <v>-0.0038396782513596683</v>
      </c>
      <c r="AY253" s="2">
        <f t="shared" si="159"/>
        <v>-4.587050841475815E-05</v>
      </c>
      <c r="AZ253" s="2">
        <f aca="true" t="shared" si="221" ref="AZ253:AZ294">AV253-AV252</f>
        <v>-0.003909346791771684</v>
      </c>
      <c r="BB253" s="2" t="str">
        <f t="shared" si="194"/>
        <v>4_2008</v>
      </c>
      <c r="BC253" s="2">
        <f t="shared" si="160"/>
        <v>-0.0005680900824474033</v>
      </c>
      <c r="BD253" s="2">
        <f t="shared" si="161"/>
        <v>-4.587050841475815E-05</v>
      </c>
      <c r="BE253">
        <f t="shared" si="162"/>
        <v>-0.007332626766258787</v>
      </c>
      <c r="BF253" s="2">
        <f t="shared" si="163"/>
        <v>-0.0008399480765488576</v>
      </c>
      <c r="BG253">
        <f t="shared" si="164"/>
        <v>4</v>
      </c>
      <c r="BH253">
        <f t="shared" si="195"/>
        <v>3</v>
      </c>
      <c r="BI253">
        <f t="shared" si="165"/>
        <v>1369.310059</v>
      </c>
      <c r="BJ253" s="8">
        <f t="shared" si="184"/>
        <v>0.9222893059898277</v>
      </c>
      <c r="BK253" s="8">
        <f t="shared" si="185"/>
        <v>0.8137528981666526</v>
      </c>
      <c r="BL253" s="8">
        <f t="shared" si="196"/>
        <v>0.659638767759903</v>
      </c>
      <c r="BM253" t="str">
        <f>"3"&amp;RIGHT(BB252,5)</f>
        <v>3_2008</v>
      </c>
      <c r="BN253">
        <f t="shared" si="200"/>
        <v>3</v>
      </c>
      <c r="BP253">
        <f t="shared" si="207"/>
        <v>3</v>
      </c>
      <c r="BQ253" s="8">
        <f t="shared" si="202"/>
        <v>0.512</v>
      </c>
      <c r="BR253">
        <f t="shared" si="203"/>
        <v>3</v>
      </c>
      <c r="BS253" s="8">
        <f t="shared" si="204"/>
        <v>0.5369999999999999</v>
      </c>
      <c r="BT253">
        <f t="shared" si="201"/>
        <v>3</v>
      </c>
      <c r="BU253" s="8">
        <f t="shared" si="205"/>
        <v>0.556</v>
      </c>
      <c r="BV253" s="8">
        <f t="shared" si="206"/>
        <v>1.049</v>
      </c>
      <c r="BY253">
        <f t="shared" si="176"/>
        <v>2008</v>
      </c>
      <c r="BZ253">
        <f t="shared" si="188"/>
        <v>2008</v>
      </c>
      <c r="CA253">
        <f t="shared" si="189"/>
        <v>4</v>
      </c>
      <c r="CB253">
        <f t="shared" si="190"/>
        <v>3</v>
      </c>
      <c r="CC253">
        <f t="shared" si="191"/>
        <v>6</v>
      </c>
      <c r="CD253" t="str">
        <f t="shared" si="177"/>
        <v>3_2008</v>
      </c>
      <c r="CE253" t="str">
        <f t="shared" si="177"/>
        <v>6_2008</v>
      </c>
      <c r="CG253" s="3" t="str">
        <f t="shared" si="178"/>
        <v>4_2008</v>
      </c>
      <c r="CH253" s="9">
        <f t="shared" si="179"/>
        <v>0.010924276179985037</v>
      </c>
      <c r="CI253" s="2">
        <f t="shared" si="180"/>
        <v>-0.0005680900824474033</v>
      </c>
      <c r="CJ253" s="2">
        <v>1.0397490355013443</v>
      </c>
      <c r="CK253" s="2">
        <v>1.0493596610594786</v>
      </c>
      <c r="CL253" s="2">
        <f t="shared" si="168"/>
        <v>0.0096106255581343</v>
      </c>
      <c r="CM253">
        <f aca="true" t="shared" si="222" ref="CM253:CM294">IF(CI253&lt;0,IF(CL253&gt;0,3,4),IF(CL253&lt;0,1,2))</f>
        <v>3</v>
      </c>
      <c r="CN253">
        <v>1369.310059</v>
      </c>
      <c r="CO253">
        <v>1262.900024</v>
      </c>
      <c r="CP253" s="8">
        <f t="shared" si="197"/>
        <v>0.9222893059898277</v>
      </c>
      <c r="CQ253" s="8">
        <f t="shared" si="198"/>
        <v>0.8137528981666526</v>
      </c>
      <c r="CR253" s="8">
        <f t="shared" si="199"/>
        <v>0.659638767759903</v>
      </c>
      <c r="CS253" s="2">
        <f t="shared" si="217"/>
        <v>0.030801232996494197</v>
      </c>
      <c r="CT253" s="2">
        <f t="shared" si="218"/>
        <v>0.03093223690299607</v>
      </c>
      <c r="CU253" s="8">
        <f t="shared" si="208"/>
        <v>0.35316799797711756</v>
      </c>
      <c r="CV253" s="8">
        <f t="shared" si="209"/>
        <v>0.137</v>
      </c>
      <c r="CW253">
        <f t="shared" si="210"/>
        <v>1</v>
      </c>
      <c r="CX253">
        <f t="shared" si="211"/>
        <v>0</v>
      </c>
      <c r="CY253" s="2">
        <f t="shared" si="212"/>
        <v>1.0183656320824435</v>
      </c>
      <c r="CZ253">
        <f t="shared" si="213"/>
        <v>0.5</v>
      </c>
      <c r="DA253">
        <f t="shared" si="214"/>
        <v>3</v>
      </c>
      <c r="DB253" s="3" t="str">
        <f t="shared" si="215"/>
        <v>4_2008</v>
      </c>
      <c r="DC253">
        <f t="shared" si="216"/>
        <v>0</v>
      </c>
    </row>
    <row r="254" spans="5:107" ht="18">
      <c r="E254" t="str">
        <f t="shared" si="169"/>
        <v>7_1987</v>
      </c>
      <c r="F254" s="3">
        <v>31959</v>
      </c>
      <c r="G254">
        <v>322.089996</v>
      </c>
      <c r="H254" s="4">
        <v>0</v>
      </c>
      <c r="I254">
        <f t="shared" si="192"/>
        <v>1</v>
      </c>
      <c r="J254">
        <f t="shared" si="193"/>
        <v>1.1693547630201286</v>
      </c>
      <c r="X254" s="3">
        <v>39630</v>
      </c>
      <c r="Y254">
        <v>15667.032</v>
      </c>
      <c r="Z254" s="2">
        <f t="shared" si="173"/>
        <v>1.8765872002113326E-05</v>
      </c>
      <c r="AA254" s="2">
        <f t="shared" si="174"/>
        <v>-0.021479017849608706</v>
      </c>
      <c r="AB254">
        <v>2587.985</v>
      </c>
      <c r="AC254">
        <v>1961.163</v>
      </c>
      <c r="AD254">
        <v>-771.564</v>
      </c>
      <c r="AE254">
        <f t="shared" si="170"/>
        <v>-626.8220000000001</v>
      </c>
      <c r="AF254">
        <f t="shared" si="171"/>
        <v>4549.148</v>
      </c>
      <c r="AG254">
        <v>497.233</v>
      </c>
      <c r="AH254" t="str">
        <f t="shared" si="172"/>
        <v>7_2008</v>
      </c>
      <c r="AI254" s="2">
        <f t="shared" si="181"/>
        <v>-0.010905510307982924</v>
      </c>
      <c r="AJ254">
        <f t="shared" si="186"/>
        <v>0</v>
      </c>
      <c r="AK254">
        <f t="shared" si="187"/>
        <v>-4</v>
      </c>
      <c r="AL254" s="6">
        <f t="shared" si="182"/>
        <v>39630</v>
      </c>
      <c r="AM254">
        <f t="shared" si="183"/>
        <v>-4</v>
      </c>
      <c r="AN254" t="str">
        <f t="shared" si="175"/>
        <v>7_2008</v>
      </c>
      <c r="AO254">
        <v>0.8636789698796576</v>
      </c>
      <c r="AP254">
        <v>10104.7</v>
      </c>
      <c r="AQ254">
        <v>94.43</v>
      </c>
      <c r="AR254">
        <v>219.016</v>
      </c>
      <c r="AS254" s="2">
        <f t="shared" si="220"/>
        <v>0.9545352919760351</v>
      </c>
      <c r="AT254" s="2">
        <f t="shared" si="220"/>
        <v>1.0406916865782319</v>
      </c>
      <c r="AU254" s="2">
        <f t="shared" si="220"/>
        <v>1.0223237484843237</v>
      </c>
      <c r="AV254" s="2">
        <f t="shared" si="219"/>
        <v>1.0549751207834184</v>
      </c>
      <c r="AW254" s="2">
        <f aca="true" t="shared" si="223" ref="AW254:AY294">AS254-AS253</f>
        <v>0.09129284395009563</v>
      </c>
      <c r="AX254" s="2">
        <f t="shared" si="223"/>
        <v>0.0010585865439132203</v>
      </c>
      <c r="AY254" s="2">
        <f t="shared" si="223"/>
        <v>0.0012414743386504057</v>
      </c>
      <c r="AZ254" s="2">
        <f t="shared" si="221"/>
        <v>0.01593751102353025</v>
      </c>
      <c r="BB254" s="2" t="str">
        <f t="shared" si="194"/>
        <v>7_2008</v>
      </c>
      <c r="BC254" s="2">
        <f aca="true" t="shared" si="224" ref="BC254:BC294">AI254</f>
        <v>-0.010905510307982924</v>
      </c>
      <c r="BD254" s="2">
        <f aca="true" t="shared" si="225" ref="BD254:BD294">AY254</f>
        <v>0.0012414743386504057</v>
      </c>
      <c r="BE254">
        <f aca="true" t="shared" si="226" ref="BE254:BE294">Z254-Z250</f>
        <v>-0.02218936589150511</v>
      </c>
      <c r="BF254" s="2">
        <f aca="true" t="shared" si="227" ref="BF254:BF294">AU254-AU250</f>
        <v>0.0019872742832567347</v>
      </c>
      <c r="BG254">
        <f aca="true" t="shared" si="228" ref="BG254:BG294">IF(BC254&lt;=0,IF(BD254&gt;0,3,4),IF(BD254&gt;0,2,1))</f>
        <v>3</v>
      </c>
      <c r="BH254">
        <f t="shared" si="195"/>
        <v>3</v>
      </c>
      <c r="BI254">
        <f aca="true" t="shared" si="229" ref="BI254:BI296">INDEX($E$8:$G$665,MATCH(BM254,$E$8:$E$665,0),3)</f>
        <v>1262.900024</v>
      </c>
      <c r="BJ254" s="8">
        <f t="shared" si="184"/>
        <v>0.8823184795505238</v>
      </c>
      <c r="BK254" s="8">
        <f t="shared" si="185"/>
        <v>0.7152189269417576</v>
      </c>
      <c r="BL254" s="8">
        <f t="shared" si="196"/>
        <v>0.6606857147387305</v>
      </c>
      <c r="BM254" t="str">
        <f>"6"&amp;RIGHT(BB253,5)</f>
        <v>6_2008</v>
      </c>
      <c r="BN254">
        <f t="shared" si="200"/>
        <v>3</v>
      </c>
      <c r="BP254">
        <f t="shared" si="207"/>
        <v>1</v>
      </c>
      <c r="BQ254" s="8">
        <f t="shared" si="202"/>
        <v>0.118</v>
      </c>
      <c r="BR254">
        <f t="shared" si="203"/>
        <v>2</v>
      </c>
      <c r="BS254" s="8">
        <f t="shared" si="204"/>
        <v>0.31599999999999995</v>
      </c>
      <c r="BT254">
        <f t="shared" si="201"/>
        <v>1</v>
      </c>
      <c r="BU254" s="8">
        <f t="shared" si="205"/>
        <v>0.093</v>
      </c>
      <c r="BV254" s="8">
        <f t="shared" si="206"/>
        <v>0.43399999999999994</v>
      </c>
      <c r="BY254">
        <f t="shared" si="176"/>
        <v>2008</v>
      </c>
      <c r="BZ254">
        <f t="shared" si="188"/>
        <v>2008</v>
      </c>
      <c r="CA254">
        <f t="shared" si="189"/>
        <v>7</v>
      </c>
      <c r="CB254">
        <f t="shared" si="190"/>
        <v>6</v>
      </c>
      <c r="CC254">
        <f t="shared" si="191"/>
        <v>9</v>
      </c>
      <c r="CD254" t="str">
        <f t="shared" si="177"/>
        <v>6_2008</v>
      </c>
      <c r="CE254" t="str">
        <f t="shared" si="177"/>
        <v>9_2008</v>
      </c>
      <c r="CG254" s="3" t="str">
        <f t="shared" si="178"/>
        <v>7_2008</v>
      </c>
      <c r="CH254" s="9">
        <f t="shared" si="179"/>
        <v>1.8765872002113326E-05</v>
      </c>
      <c r="CI254" s="2">
        <f t="shared" si="180"/>
        <v>-0.010905510307982924</v>
      </c>
      <c r="CJ254" s="2">
        <v>1.0493596610594786</v>
      </c>
      <c r="CK254" s="2">
        <v>1.0495331987513608</v>
      </c>
      <c r="CL254" s="2">
        <f aca="true" t="shared" si="230" ref="CL254:CL295">CK254-CJ254</f>
        <v>0.00017353769188210855</v>
      </c>
      <c r="CM254">
        <f t="shared" si="222"/>
        <v>3</v>
      </c>
      <c r="CN254">
        <v>1262.900024</v>
      </c>
      <c r="CO254">
        <v>1114.280029</v>
      </c>
      <c r="CP254" s="8">
        <f t="shared" si="197"/>
        <v>0.8823184795505238</v>
      </c>
      <c r="CQ254" s="8">
        <f t="shared" si="198"/>
        <v>0.7152189269417576</v>
      </c>
      <c r="CR254" s="8">
        <f t="shared" si="199"/>
        <v>0.6606857147387305</v>
      </c>
      <c r="CS254" s="2">
        <f t="shared" si="217"/>
        <v>0.029739412691147507</v>
      </c>
      <c r="CT254" s="2">
        <f t="shared" si="218"/>
        <v>0.029492025413718315</v>
      </c>
      <c r="CU254" s="8">
        <f t="shared" si="208"/>
        <v>0.0006363032629622081</v>
      </c>
      <c r="CV254" s="8">
        <f t="shared" si="209"/>
        <v>0.087</v>
      </c>
      <c r="CW254">
        <f t="shared" si="210"/>
        <v>1</v>
      </c>
      <c r="CX254">
        <f t="shared" si="211"/>
        <v>0</v>
      </c>
      <c r="CY254" s="2">
        <f t="shared" si="212"/>
        <v>1.369778275821985</v>
      </c>
      <c r="CZ254">
        <f t="shared" si="213"/>
        <v>0.916</v>
      </c>
      <c r="DA254">
        <f t="shared" si="214"/>
        <v>4</v>
      </c>
      <c r="DB254" s="3" t="str">
        <f t="shared" si="215"/>
        <v>7_2008</v>
      </c>
      <c r="DC254">
        <f t="shared" si="216"/>
        <v>0</v>
      </c>
    </row>
    <row r="255" spans="5:107" ht="18">
      <c r="E255" t="str">
        <f t="shared" si="169"/>
        <v>8_1987</v>
      </c>
      <c r="F255" s="3">
        <v>31990</v>
      </c>
      <c r="G255">
        <v>320.209991</v>
      </c>
      <c r="H255" s="4">
        <v>0</v>
      </c>
      <c r="I255">
        <f t="shared" si="192"/>
        <v>0.9941631065126283</v>
      </c>
      <c r="J255">
        <f t="shared" si="193"/>
        <v>1.1396421210976975</v>
      </c>
      <c r="X255" s="3">
        <v>39722</v>
      </c>
      <c r="Y255">
        <v>15328.027</v>
      </c>
      <c r="Z255" s="2">
        <f t="shared" si="173"/>
        <v>-0.02753082784654992</v>
      </c>
      <c r="AA255" s="2">
        <f t="shared" si="174"/>
        <v>-0.08378350761907771</v>
      </c>
      <c r="AB255">
        <v>2492.828</v>
      </c>
      <c r="AC255">
        <v>1852.397</v>
      </c>
      <c r="AD255">
        <v>-605.663</v>
      </c>
      <c r="AE255">
        <f t="shared" si="170"/>
        <v>-640.431</v>
      </c>
      <c r="AF255">
        <f t="shared" si="171"/>
        <v>4345.225</v>
      </c>
      <c r="AG255">
        <v>448.838</v>
      </c>
      <c r="AH255" t="str">
        <f t="shared" si="172"/>
        <v>10_2008</v>
      </c>
      <c r="AI255" s="2">
        <f t="shared" si="181"/>
        <v>-0.027549593718552035</v>
      </c>
      <c r="AJ255">
        <f t="shared" si="186"/>
        <v>0</v>
      </c>
      <c r="AK255">
        <f t="shared" si="187"/>
        <v>-5</v>
      </c>
      <c r="AL255" s="6">
        <f t="shared" si="182"/>
        <v>39722</v>
      </c>
      <c r="AM255">
        <f t="shared" si="183"/>
        <v>-5</v>
      </c>
      <c r="AN255" t="str">
        <f t="shared" si="175"/>
        <v>10_2008</v>
      </c>
      <c r="AO255">
        <v>0.9771256447086917</v>
      </c>
      <c r="AP255">
        <v>9960.3</v>
      </c>
      <c r="AQ255">
        <v>94.593</v>
      </c>
      <c r="AR255">
        <v>216.995</v>
      </c>
      <c r="AS255" s="2">
        <f t="shared" si="220"/>
        <v>1.1227783742901216</v>
      </c>
      <c r="AT255" s="2">
        <f t="shared" si="220"/>
        <v>1.013564668769716</v>
      </c>
      <c r="AU255" s="2">
        <f t="shared" si="220"/>
        <v>1.017533857556232</v>
      </c>
      <c r="AV255" s="2">
        <f t="shared" si="219"/>
        <v>1.0373105788995651</v>
      </c>
      <c r="AW255" s="2">
        <f t="shared" si="223"/>
        <v>0.16824308231408647</v>
      </c>
      <c r="AX255" s="2">
        <f t="shared" si="223"/>
        <v>-0.027127017808515896</v>
      </c>
      <c r="AY255" s="2">
        <f t="shared" si="223"/>
        <v>-0.004789890928091678</v>
      </c>
      <c r="AZ255" s="2">
        <f t="shared" si="221"/>
        <v>-0.017664541883853246</v>
      </c>
      <c r="BB255" s="2" t="str">
        <f t="shared" si="194"/>
        <v>10_2008</v>
      </c>
      <c r="BC255" s="2">
        <f t="shared" si="224"/>
        <v>-0.027549593718552035</v>
      </c>
      <c r="BD255" s="2">
        <f t="shared" si="225"/>
        <v>-0.004789890928091678</v>
      </c>
      <c r="BE255">
        <f t="shared" si="226"/>
        <v>-0.047265603087788155</v>
      </c>
      <c r="BF255" s="2">
        <f t="shared" si="227"/>
        <v>-0.0039140992841497635</v>
      </c>
      <c r="BG255">
        <f t="shared" si="228"/>
        <v>4</v>
      </c>
      <c r="BH255">
        <f t="shared" si="195"/>
        <v>4</v>
      </c>
      <c r="BI255">
        <f t="shared" si="229"/>
        <v>1114.280029</v>
      </c>
      <c r="BJ255" s="8">
        <f t="shared" si="184"/>
        <v>0.8106131102525576</v>
      </c>
      <c r="BK255" s="8">
        <f t="shared" si="185"/>
        <v>0.748806389134342</v>
      </c>
      <c r="BL255" s="8">
        <f t="shared" si="196"/>
        <v>0.8044835765426789</v>
      </c>
      <c r="BM255" t="str">
        <f>"9"&amp;RIGHT(BB254,5)</f>
        <v>9_2008</v>
      </c>
      <c r="BN255">
        <f t="shared" si="200"/>
        <v>4</v>
      </c>
      <c r="BP255">
        <f t="shared" si="207"/>
        <v>1</v>
      </c>
      <c r="BQ255" s="8">
        <f t="shared" si="202"/>
        <v>0.019</v>
      </c>
      <c r="BR255">
        <f t="shared" si="203"/>
        <v>4</v>
      </c>
      <c r="BS255" s="8">
        <f t="shared" si="204"/>
        <v>0.922</v>
      </c>
      <c r="BT255">
        <f t="shared" si="201"/>
        <v>2</v>
      </c>
      <c r="BU255" s="8">
        <f t="shared" si="205"/>
        <v>0.408</v>
      </c>
      <c r="BV255" s="8">
        <f t="shared" si="206"/>
        <v>0.9410000000000001</v>
      </c>
      <c r="BY255">
        <f t="shared" si="176"/>
        <v>2008</v>
      </c>
      <c r="BZ255">
        <f t="shared" si="188"/>
        <v>2008</v>
      </c>
      <c r="CA255">
        <f t="shared" si="189"/>
        <v>10</v>
      </c>
      <c r="CB255">
        <f t="shared" si="190"/>
        <v>9</v>
      </c>
      <c r="CC255">
        <f t="shared" si="191"/>
        <v>12</v>
      </c>
      <c r="CD255" t="str">
        <f t="shared" si="177"/>
        <v>9_2008</v>
      </c>
      <c r="CE255" t="str">
        <f t="shared" si="177"/>
        <v>12_2008</v>
      </c>
      <c r="CG255" s="3" t="str">
        <f t="shared" si="178"/>
        <v>10_2008</v>
      </c>
      <c r="CH255">
        <f t="shared" si="179"/>
        <v>-0.02753082784654992</v>
      </c>
      <c r="CI255" s="2">
        <f t="shared" si="180"/>
        <v>-0.027549593718552035</v>
      </c>
      <c r="CJ255" s="2">
        <v>1.0495331987513608</v>
      </c>
      <c r="CK255" s="2">
        <v>0.9997777199744614</v>
      </c>
      <c r="CL255" s="2">
        <f t="shared" si="230"/>
        <v>-0.04975547877689934</v>
      </c>
      <c r="CM255">
        <f t="shared" si="222"/>
        <v>4</v>
      </c>
      <c r="CN255">
        <v>1114.280029</v>
      </c>
      <c r="CO255">
        <v>903.25</v>
      </c>
      <c r="CP255" s="8">
        <f t="shared" si="197"/>
        <v>0.8106131102525576</v>
      </c>
      <c r="CQ255" s="8">
        <f t="shared" si="198"/>
        <v>0.748806389134342</v>
      </c>
      <c r="CR255" s="8">
        <f t="shared" si="199"/>
        <v>0.8044835765426789</v>
      </c>
      <c r="CS255" s="2">
        <f t="shared" si="217"/>
        <v>0.0280937440047894</v>
      </c>
      <c r="CT255" s="2">
        <f t="shared" si="218"/>
        <v>0.026221302884869457</v>
      </c>
      <c r="CU255" s="8">
        <f t="shared" si="208"/>
        <v>-1.0499412621649744</v>
      </c>
      <c r="CV255" s="8">
        <f t="shared" si="209"/>
        <v>0.012</v>
      </c>
      <c r="CW255">
        <f t="shared" si="210"/>
        <v>1</v>
      </c>
      <c r="CX255">
        <f t="shared" si="211"/>
        <v>0</v>
      </c>
      <c r="CY255" s="2">
        <f t="shared" si="212"/>
        <v>2.0506569349171833</v>
      </c>
      <c r="CZ255">
        <f t="shared" si="213"/>
        <v>0.991</v>
      </c>
      <c r="DA255">
        <f t="shared" si="214"/>
        <v>4</v>
      </c>
      <c r="DB255" s="3" t="str">
        <f t="shared" si="215"/>
        <v>10_2008</v>
      </c>
      <c r="DC255">
        <f t="shared" si="216"/>
        <v>0</v>
      </c>
    </row>
    <row r="256" spans="5:107" ht="18">
      <c r="E256" t="str">
        <f t="shared" si="169"/>
        <v>9_1987</v>
      </c>
      <c r="F256" s="3">
        <v>32021</v>
      </c>
      <c r="G256">
        <v>327.329987</v>
      </c>
      <c r="H256" s="4">
        <v>0</v>
      </c>
      <c r="I256">
        <f t="shared" si="192"/>
        <v>1</v>
      </c>
      <c r="J256">
        <f t="shared" si="193"/>
        <v>1.13357764782556</v>
      </c>
      <c r="X256" s="3">
        <v>39814</v>
      </c>
      <c r="Y256">
        <v>15155.94</v>
      </c>
      <c r="Z256" s="2">
        <f t="shared" si="173"/>
        <v>-0.03289071551630118</v>
      </c>
      <c r="AA256" s="2">
        <f t="shared" si="174"/>
        <v>-0.0441571798865692</v>
      </c>
      <c r="AB256">
        <v>2246.492</v>
      </c>
      <c r="AC256">
        <v>1702.73</v>
      </c>
      <c r="AD256">
        <v>-396.112</v>
      </c>
      <c r="AE256">
        <f t="shared" si="170"/>
        <v>-543.7620000000002</v>
      </c>
      <c r="AF256">
        <f t="shared" si="171"/>
        <v>3949.222</v>
      </c>
      <c r="AG256">
        <v>405.314</v>
      </c>
      <c r="AH256" t="str">
        <f t="shared" si="172"/>
        <v>1_2009</v>
      </c>
      <c r="AI256" s="2">
        <f t="shared" si="181"/>
        <v>-0.005359887669751262</v>
      </c>
      <c r="AJ256">
        <f t="shared" si="186"/>
        <v>0</v>
      </c>
      <c r="AK256">
        <f t="shared" si="187"/>
        <v>-6</v>
      </c>
      <c r="AL256" s="6">
        <f t="shared" si="182"/>
        <v>39814</v>
      </c>
      <c r="AM256">
        <f t="shared" si="183"/>
        <v>-6</v>
      </c>
      <c r="AN256" t="str">
        <f t="shared" si="175"/>
        <v>1_2009</v>
      </c>
      <c r="AO256">
        <v>0.985693660903852</v>
      </c>
      <c r="AP256">
        <v>9783.8</v>
      </c>
      <c r="AQ256">
        <v>94.578</v>
      </c>
      <c r="AR256">
        <v>211.933</v>
      </c>
      <c r="AS256" s="2">
        <f t="shared" si="220"/>
        <v>1.1382462200201415</v>
      </c>
      <c r="AT256" s="2">
        <f t="shared" si="220"/>
        <v>0.9852769385699899</v>
      </c>
      <c r="AU256" s="2">
        <f t="shared" si="220"/>
        <v>1.0113239020947615</v>
      </c>
      <c r="AV256" s="2">
        <f t="shared" si="219"/>
        <v>0.9988641398097787</v>
      </c>
      <c r="AW256" s="2">
        <f t="shared" si="223"/>
        <v>0.015467845730019913</v>
      </c>
      <c r="AX256" s="2">
        <f t="shared" si="223"/>
        <v>-0.02828773019972608</v>
      </c>
      <c r="AY256" s="2">
        <f t="shared" si="223"/>
        <v>-0.006209955461470518</v>
      </c>
      <c r="AZ256" s="2">
        <f t="shared" si="221"/>
        <v>-0.0384464390897864</v>
      </c>
      <c r="BB256" s="2" t="str">
        <f t="shared" si="194"/>
        <v>1_2009</v>
      </c>
      <c r="BC256" s="2">
        <f t="shared" si="224"/>
        <v>-0.005359887669751262</v>
      </c>
      <c r="BD256" s="2">
        <f t="shared" si="225"/>
        <v>-0.006209955461470518</v>
      </c>
      <c r="BE256">
        <f t="shared" si="226"/>
        <v>-0.044383081778733624</v>
      </c>
      <c r="BF256" s="2">
        <f t="shared" si="227"/>
        <v>-0.009804242559326548</v>
      </c>
      <c r="BG256">
        <f t="shared" si="228"/>
        <v>4</v>
      </c>
      <c r="BH256">
        <f t="shared" si="195"/>
        <v>4</v>
      </c>
      <c r="BI256">
        <f t="shared" si="229"/>
        <v>903.25</v>
      </c>
      <c r="BJ256" s="8">
        <f t="shared" si="184"/>
        <v>0.9237531192914475</v>
      </c>
      <c r="BK256" s="8">
        <f t="shared" si="185"/>
        <v>0.9924383980071962</v>
      </c>
      <c r="BL256" s="8">
        <f t="shared" si="196"/>
        <v>1.1401605048436203</v>
      </c>
      <c r="BM256" t="str">
        <f>"12"&amp;RIGHT(BB255,5)</f>
        <v>12_2008</v>
      </c>
      <c r="BN256">
        <f t="shared" si="200"/>
        <v>4</v>
      </c>
      <c r="BP256">
        <f t="shared" si="207"/>
        <v>2</v>
      </c>
      <c r="BQ256" s="8">
        <f t="shared" si="202"/>
        <v>0.3</v>
      </c>
      <c r="BR256">
        <f t="shared" si="203"/>
        <v>4</v>
      </c>
      <c r="BS256" s="8">
        <f t="shared" si="204"/>
        <v>0.966</v>
      </c>
      <c r="BT256">
        <f t="shared" si="201"/>
        <v>3</v>
      </c>
      <c r="BU256" s="8">
        <f t="shared" si="205"/>
        <v>0.729</v>
      </c>
      <c r="BV256" s="8">
        <f t="shared" si="206"/>
        <v>1.266</v>
      </c>
      <c r="BY256">
        <f t="shared" si="176"/>
        <v>2008</v>
      </c>
      <c r="BZ256">
        <f t="shared" si="188"/>
        <v>2009</v>
      </c>
      <c r="CA256">
        <f t="shared" si="189"/>
        <v>1</v>
      </c>
      <c r="CB256">
        <f t="shared" si="190"/>
        <v>12</v>
      </c>
      <c r="CC256">
        <f t="shared" si="191"/>
        <v>3</v>
      </c>
      <c r="CD256" t="str">
        <f t="shared" si="177"/>
        <v>12_2008</v>
      </c>
      <c r="CE256" t="str">
        <f t="shared" si="177"/>
        <v>3_2009</v>
      </c>
      <c r="CG256" s="3" t="str">
        <f t="shared" si="178"/>
        <v>1_2009</v>
      </c>
      <c r="CH256">
        <f t="shared" si="179"/>
        <v>-0.03289071551630118</v>
      </c>
      <c r="CI256" s="2">
        <f t="shared" si="180"/>
        <v>-0.005359887669751262</v>
      </c>
      <c r="CJ256" s="2">
        <v>0.9997777199744614</v>
      </c>
      <c r="CK256" s="2">
        <v>0.9955352123233762</v>
      </c>
      <c r="CL256" s="2">
        <f t="shared" si="230"/>
        <v>-0.004242507651085248</v>
      </c>
      <c r="CM256">
        <f t="shared" si="222"/>
        <v>4</v>
      </c>
      <c r="CN256">
        <v>903.25</v>
      </c>
      <c r="CO256">
        <v>834.380005</v>
      </c>
      <c r="CP256" s="8">
        <f t="shared" si="197"/>
        <v>0.9237531192914475</v>
      </c>
      <c r="CQ256" s="8">
        <f t="shared" si="198"/>
        <v>0.9924383980071962</v>
      </c>
      <c r="CR256" s="8">
        <f t="shared" si="199"/>
        <v>1.1401605048436203</v>
      </c>
      <c r="CS256" s="2">
        <f t="shared" si="217"/>
        <v>0.026242753597302312</v>
      </c>
      <c r="CT256" s="2">
        <f t="shared" si="218"/>
        <v>0.024119097143066925</v>
      </c>
      <c r="CU256" s="8">
        <f t="shared" si="208"/>
        <v>-1.3636793832374308</v>
      </c>
      <c r="CV256" s="8">
        <f t="shared" si="209"/>
        <v>0.008</v>
      </c>
      <c r="CW256">
        <f t="shared" si="210"/>
        <v>1</v>
      </c>
      <c r="CX256">
        <f t="shared" si="211"/>
        <v>0</v>
      </c>
      <c r="CY256" s="2">
        <f t="shared" si="212"/>
        <v>1.2222258834133835</v>
      </c>
      <c r="CZ256">
        <f t="shared" si="213"/>
        <v>0.77</v>
      </c>
      <c r="DA256">
        <f t="shared" si="214"/>
        <v>4</v>
      </c>
      <c r="DB256" s="3" t="str">
        <f t="shared" si="215"/>
        <v>1_2009</v>
      </c>
      <c r="DC256">
        <f t="shared" si="216"/>
        <v>0</v>
      </c>
    </row>
    <row r="257" spans="5:107" ht="18">
      <c r="E257" t="str">
        <f t="shared" si="169"/>
        <v>10_1987</v>
      </c>
      <c r="F257" s="3">
        <v>32051</v>
      </c>
      <c r="G257">
        <v>254.479996</v>
      </c>
      <c r="H257" s="4">
        <v>0</v>
      </c>
      <c r="I257">
        <f t="shared" si="192"/>
        <v>0.7774417441320461</v>
      </c>
      <c r="J257">
        <f t="shared" si="193"/>
        <v>0.8791062006761763</v>
      </c>
      <c r="X257" s="3">
        <v>39904</v>
      </c>
      <c r="Y257">
        <v>15134.117</v>
      </c>
      <c r="Z257" s="2">
        <f t="shared" si="173"/>
        <v>-0.03924447134984921</v>
      </c>
      <c r="AA257" s="2">
        <f t="shared" si="174"/>
        <v>-0.00574716207770154</v>
      </c>
      <c r="AB257">
        <v>2153.127</v>
      </c>
      <c r="AC257">
        <v>1707.886</v>
      </c>
      <c r="AD257">
        <v>-338.611</v>
      </c>
      <c r="AE257">
        <f t="shared" si="170"/>
        <v>-445.241</v>
      </c>
      <c r="AF257">
        <f t="shared" si="171"/>
        <v>3861.013</v>
      </c>
      <c r="AG257">
        <v>380.396</v>
      </c>
      <c r="AH257" t="str">
        <f t="shared" si="172"/>
        <v>4_2009</v>
      </c>
      <c r="AI257" s="2">
        <f t="shared" si="181"/>
        <v>-0.006353755833548025</v>
      </c>
      <c r="AJ257">
        <f t="shared" si="186"/>
        <v>0</v>
      </c>
      <c r="AK257">
        <f t="shared" si="187"/>
        <v>-7</v>
      </c>
      <c r="AL257" s="6">
        <f t="shared" si="182"/>
        <v>39904</v>
      </c>
      <c r="AM257">
        <f t="shared" si="183"/>
        <v>-7</v>
      </c>
      <c r="AN257" t="str">
        <f t="shared" si="175"/>
        <v>4_2009</v>
      </c>
      <c r="AO257">
        <v>1.0315193952038586</v>
      </c>
      <c r="AP257">
        <v>9724.8</v>
      </c>
      <c r="AQ257">
        <v>95.003</v>
      </c>
      <c r="AR257">
        <v>212.709</v>
      </c>
      <c r="AS257" s="2">
        <f t="shared" si="220"/>
        <v>1.230798509346669</v>
      </c>
      <c r="AT257" s="2">
        <f t="shared" si="220"/>
        <v>0.9727912932138284</v>
      </c>
      <c r="AU257" s="2">
        <f t="shared" si="220"/>
        <v>1.0116172587102819</v>
      </c>
      <c r="AV257" s="2">
        <f t="shared" si="219"/>
        <v>0.9942367557562329</v>
      </c>
      <c r="AW257" s="2">
        <f t="shared" si="223"/>
        <v>0.09255228932652737</v>
      </c>
      <c r="AX257" s="2">
        <f t="shared" si="223"/>
        <v>-0.012485645356161479</v>
      </c>
      <c r="AY257" s="2">
        <f t="shared" si="223"/>
        <v>0.00029335661552032377</v>
      </c>
      <c r="AZ257" s="2">
        <f t="shared" si="221"/>
        <v>-0.004627384053545791</v>
      </c>
      <c r="BB257" s="2" t="str">
        <f t="shared" si="194"/>
        <v>4_2009</v>
      </c>
      <c r="BC257" s="2">
        <f t="shared" si="224"/>
        <v>-0.006353755833548025</v>
      </c>
      <c r="BD257" s="2">
        <f t="shared" si="225"/>
        <v>0.00029335661552032377</v>
      </c>
      <c r="BE257">
        <f t="shared" si="226"/>
        <v>-0.050168747529834246</v>
      </c>
      <c r="BF257" s="2">
        <f t="shared" si="227"/>
        <v>-0.009465015435391466</v>
      </c>
      <c r="BG257">
        <f t="shared" si="228"/>
        <v>3</v>
      </c>
      <c r="BH257">
        <f t="shared" si="195"/>
        <v>4</v>
      </c>
      <c r="BI257">
        <f t="shared" si="229"/>
        <v>834.380005</v>
      </c>
      <c r="BJ257" s="8">
        <f t="shared" si="184"/>
        <v>1.074354583796624</v>
      </c>
      <c r="BK257" s="8">
        <f t="shared" si="185"/>
        <v>1.2342697210247746</v>
      </c>
      <c r="BL257" s="8">
        <f t="shared" si="196"/>
        <v>1.336441392792005</v>
      </c>
      <c r="BM257" t="str">
        <f>"3"&amp;RIGHT(BB256,5)</f>
        <v>3_2009</v>
      </c>
      <c r="BN257">
        <f t="shared" si="200"/>
        <v>4</v>
      </c>
      <c r="BP257">
        <f t="shared" si="207"/>
        <v>1</v>
      </c>
      <c r="BQ257" s="8">
        <f t="shared" si="202"/>
        <v>0.241</v>
      </c>
      <c r="BR257">
        <f t="shared" si="203"/>
        <v>2</v>
      </c>
      <c r="BS257" s="8">
        <f t="shared" si="204"/>
        <v>0.45899999999999996</v>
      </c>
      <c r="BT257">
        <f t="shared" si="201"/>
        <v>2</v>
      </c>
      <c r="BU257" s="8">
        <f t="shared" si="205"/>
        <v>0.266</v>
      </c>
      <c r="BV257" s="8">
        <f t="shared" si="206"/>
        <v>0.7</v>
      </c>
      <c r="BY257">
        <f t="shared" si="176"/>
        <v>2009</v>
      </c>
      <c r="BZ257">
        <f t="shared" si="188"/>
        <v>2009</v>
      </c>
      <c r="CA257">
        <f t="shared" si="189"/>
        <v>4</v>
      </c>
      <c r="CB257">
        <f t="shared" si="190"/>
        <v>3</v>
      </c>
      <c r="CC257">
        <f t="shared" si="191"/>
        <v>6</v>
      </c>
      <c r="CD257" t="str">
        <f t="shared" si="177"/>
        <v>3_2009</v>
      </c>
      <c r="CE257" t="str">
        <f t="shared" si="177"/>
        <v>6_2009</v>
      </c>
      <c r="CG257" s="3" t="str">
        <f t="shared" si="178"/>
        <v>4_2009</v>
      </c>
      <c r="CH257">
        <f t="shared" si="179"/>
        <v>-0.03924447134984921</v>
      </c>
      <c r="CI257" s="2">
        <f t="shared" si="180"/>
        <v>-0.006353755833548025</v>
      </c>
      <c r="CJ257" s="2">
        <v>0.9955352123233762</v>
      </c>
      <c r="CK257" s="2">
        <v>0.9877082538178908</v>
      </c>
      <c r="CL257" s="2">
        <f t="shared" si="230"/>
        <v>-0.007826958505485315</v>
      </c>
      <c r="CM257">
        <f t="shared" si="222"/>
        <v>4</v>
      </c>
      <c r="CN257">
        <v>834.380005</v>
      </c>
      <c r="CO257">
        <v>896.419983</v>
      </c>
      <c r="CP257" s="8">
        <f t="shared" si="197"/>
        <v>1.074354583796624</v>
      </c>
      <c r="CQ257" s="8">
        <f t="shared" si="198"/>
        <v>1.2342697210247746</v>
      </c>
      <c r="CR257" s="8">
        <f t="shared" si="199"/>
        <v>1.336441392792005</v>
      </c>
      <c r="CS257" s="2">
        <f t="shared" si="217"/>
        <v>0.024419932095443967</v>
      </c>
      <c r="CT257" s="2">
        <f t="shared" si="218"/>
        <v>0.022697704696142518</v>
      </c>
      <c r="CU257" s="8">
        <f t="shared" si="208"/>
        <v>-1.7290061649501862</v>
      </c>
      <c r="CV257" s="8">
        <f t="shared" si="209"/>
        <v>0</v>
      </c>
      <c r="CW257">
        <f t="shared" si="210"/>
        <v>1</v>
      </c>
      <c r="CX257">
        <f t="shared" si="211"/>
        <v>0</v>
      </c>
      <c r="CY257" s="2">
        <f t="shared" si="212"/>
        <v>1.2799294430254813</v>
      </c>
      <c r="CZ257">
        <f t="shared" si="213"/>
        <v>0.816</v>
      </c>
      <c r="DA257">
        <f t="shared" si="214"/>
        <v>4</v>
      </c>
      <c r="DB257" s="3" t="str">
        <f t="shared" si="215"/>
        <v>4_2009</v>
      </c>
      <c r="DC257">
        <f t="shared" si="216"/>
        <v>0</v>
      </c>
    </row>
    <row r="258" spans="5:107" ht="18">
      <c r="E258" t="str">
        <f t="shared" si="169"/>
        <v>11_1987</v>
      </c>
      <c r="F258" s="3">
        <v>32082</v>
      </c>
      <c r="G258">
        <v>225.210007</v>
      </c>
      <c r="H258" s="4">
        <v>0</v>
      </c>
      <c r="I258">
        <f t="shared" si="192"/>
        <v>0.6880213116557512</v>
      </c>
      <c r="J258">
        <f t="shared" si="193"/>
        <v>0.7842757484750791</v>
      </c>
      <c r="X258" s="3">
        <v>39995</v>
      </c>
      <c r="Y258">
        <v>15189.222</v>
      </c>
      <c r="Z258" s="2">
        <f t="shared" si="173"/>
        <v>-0.030497799455570074</v>
      </c>
      <c r="AA258" s="2">
        <f t="shared" si="174"/>
        <v>0.014644183433524915</v>
      </c>
      <c r="AB258">
        <v>2242.931</v>
      </c>
      <c r="AC258">
        <v>1769.969</v>
      </c>
      <c r="AD258">
        <v>-405.497</v>
      </c>
      <c r="AE258">
        <f t="shared" si="170"/>
        <v>-472.962</v>
      </c>
      <c r="AF258">
        <f t="shared" si="171"/>
        <v>4012.9</v>
      </c>
      <c r="AG258">
        <v>398.07</v>
      </c>
      <c r="AH258" t="str">
        <f t="shared" si="172"/>
        <v>7_2009</v>
      </c>
      <c r="AI258" s="2">
        <f t="shared" si="181"/>
        <v>0.008746671894279134</v>
      </c>
      <c r="AJ258">
        <f t="shared" si="186"/>
        <v>1</v>
      </c>
      <c r="AK258">
        <f t="shared" si="187"/>
        <v>0</v>
      </c>
      <c r="AL258" s="6">
        <f t="shared" si="182"/>
        <v>39995</v>
      </c>
      <c r="AM258">
        <f t="shared" si="183"/>
        <v>1</v>
      </c>
      <c r="AN258" t="str">
        <f t="shared" si="175"/>
        <v>7_2009</v>
      </c>
      <c r="AO258">
        <v>0.9858490869776312</v>
      </c>
      <c r="AP258">
        <v>9841.7</v>
      </c>
      <c r="AQ258">
        <v>95.291</v>
      </c>
      <c r="AR258">
        <v>214.726</v>
      </c>
      <c r="AS258" s="2">
        <f t="shared" si="220"/>
        <v>1.14145315720145</v>
      </c>
      <c r="AT258" s="2">
        <f t="shared" si="220"/>
        <v>0.973972507842885</v>
      </c>
      <c r="AU258" s="2">
        <f t="shared" si="220"/>
        <v>1.0091178650852481</v>
      </c>
      <c r="AV258" s="2">
        <f t="shared" si="219"/>
        <v>0.9804123899623772</v>
      </c>
      <c r="AW258" s="2">
        <f t="shared" si="223"/>
        <v>-0.08934535214521899</v>
      </c>
      <c r="AX258" s="2">
        <f t="shared" si="223"/>
        <v>0.0011812146290566261</v>
      </c>
      <c r="AY258" s="2">
        <f t="shared" si="223"/>
        <v>-0.002499393625033708</v>
      </c>
      <c r="AZ258" s="2">
        <f t="shared" si="221"/>
        <v>-0.013824365793855709</v>
      </c>
      <c r="BB258" s="2" t="str">
        <f t="shared" si="194"/>
        <v>7_2009</v>
      </c>
      <c r="BC258" s="2">
        <f t="shared" si="224"/>
        <v>0.008746671894279134</v>
      </c>
      <c r="BD258" s="2">
        <f t="shared" si="225"/>
        <v>-0.002499393625033708</v>
      </c>
      <c r="BE258">
        <f t="shared" si="226"/>
        <v>-0.030516565327572187</v>
      </c>
      <c r="BF258" s="2">
        <f t="shared" si="227"/>
        <v>-0.01320588339907558</v>
      </c>
      <c r="BG258">
        <f t="shared" si="228"/>
        <v>1</v>
      </c>
      <c r="BH258">
        <f t="shared" si="195"/>
        <v>1</v>
      </c>
      <c r="BI258">
        <f t="shared" si="229"/>
        <v>896.419983</v>
      </c>
      <c r="BJ258" s="8">
        <f t="shared" si="184"/>
        <v>1.1488476333977484</v>
      </c>
      <c r="BK258" s="8">
        <f t="shared" si="185"/>
        <v>1.2439481461224855</v>
      </c>
      <c r="BL258" s="8">
        <f t="shared" si="196"/>
        <v>1.3142277039132002</v>
      </c>
      <c r="BM258" t="str">
        <f>"6"&amp;RIGHT(BB257,5)</f>
        <v>6_2009</v>
      </c>
      <c r="BN258">
        <f t="shared" si="200"/>
        <v>1</v>
      </c>
      <c r="BP258">
        <f t="shared" si="207"/>
        <v>4</v>
      </c>
      <c r="BQ258" s="8">
        <f t="shared" si="202"/>
        <v>0.812</v>
      </c>
      <c r="BR258">
        <f t="shared" si="203"/>
        <v>4</v>
      </c>
      <c r="BS258" s="8">
        <f t="shared" si="204"/>
        <v>0.789</v>
      </c>
      <c r="BT258">
        <f t="shared" si="201"/>
        <v>4</v>
      </c>
      <c r="BU258" s="8">
        <f t="shared" si="205"/>
        <v>0.886</v>
      </c>
      <c r="BV258" s="8">
        <f t="shared" si="206"/>
        <v>1.601</v>
      </c>
      <c r="BY258">
        <f t="shared" si="176"/>
        <v>2009</v>
      </c>
      <c r="BZ258">
        <f t="shared" si="188"/>
        <v>2009</v>
      </c>
      <c r="CA258">
        <f t="shared" si="189"/>
        <v>7</v>
      </c>
      <c r="CB258">
        <f t="shared" si="190"/>
        <v>6</v>
      </c>
      <c r="CC258">
        <f t="shared" si="191"/>
        <v>9</v>
      </c>
      <c r="CD258" t="str">
        <f t="shared" si="177"/>
        <v>6_2009</v>
      </c>
      <c r="CE258" t="str">
        <f t="shared" si="177"/>
        <v>9_2009</v>
      </c>
      <c r="CG258" s="3" t="str">
        <f t="shared" si="178"/>
        <v>7_2009</v>
      </c>
      <c r="CH258">
        <f t="shared" si="179"/>
        <v>-0.030497799455570074</v>
      </c>
      <c r="CI258" s="2">
        <f t="shared" si="180"/>
        <v>0.008746671894279134</v>
      </c>
      <c r="CJ258" s="2">
        <v>0.9877082538178908</v>
      </c>
      <c r="CK258" s="2">
        <v>0.9862205713711353</v>
      </c>
      <c r="CL258" s="2">
        <f t="shared" si="230"/>
        <v>-0.0014876824467555672</v>
      </c>
      <c r="CM258">
        <f t="shared" si="222"/>
        <v>1</v>
      </c>
      <c r="CN258">
        <v>896.419983</v>
      </c>
      <c r="CO258">
        <v>1029.849976</v>
      </c>
      <c r="CP258" s="8">
        <f t="shared" si="197"/>
        <v>1.1488476333977484</v>
      </c>
      <c r="CQ258" s="8">
        <f t="shared" si="198"/>
        <v>1.2439481461224855</v>
      </c>
      <c r="CR258" s="8">
        <f t="shared" si="199"/>
        <v>1.3142277039132002</v>
      </c>
      <c r="CS258" s="2">
        <f t="shared" si="217"/>
        <v>0.02279549684502161</v>
      </c>
      <c r="CT258" s="2">
        <f t="shared" si="218"/>
        <v>0.021430841862321026</v>
      </c>
      <c r="CU258" s="8">
        <f t="shared" si="208"/>
        <v>-1.4230798608611948</v>
      </c>
      <c r="CV258" s="8">
        <f t="shared" si="209"/>
        <v>0.004</v>
      </c>
      <c r="CW258">
        <f t="shared" si="210"/>
        <v>1</v>
      </c>
      <c r="CX258">
        <f t="shared" si="211"/>
        <v>0</v>
      </c>
      <c r="CY258" s="2">
        <f t="shared" si="212"/>
        <v>0.5918652216058188</v>
      </c>
      <c r="CZ258">
        <f t="shared" si="213"/>
        <v>0.125</v>
      </c>
      <c r="DA258">
        <f t="shared" si="214"/>
        <v>1</v>
      </c>
      <c r="DB258" s="3" t="str">
        <f t="shared" si="215"/>
        <v>7_2009</v>
      </c>
      <c r="DC258">
        <f t="shared" si="216"/>
        <v>1</v>
      </c>
    </row>
    <row r="259" spans="5:107" ht="18">
      <c r="E259" t="str">
        <f t="shared" si="169"/>
        <v>12_1987</v>
      </c>
      <c r="F259" s="3">
        <v>32112</v>
      </c>
      <c r="G259">
        <v>247.080002</v>
      </c>
      <c r="H259" s="4">
        <v>0</v>
      </c>
      <c r="I259">
        <f t="shared" si="192"/>
        <v>0.7548346067053123</v>
      </c>
      <c r="J259">
        <f t="shared" si="193"/>
        <v>0.8592119647358554</v>
      </c>
      <c r="X259" s="3">
        <v>40087</v>
      </c>
      <c r="Y259">
        <v>15356.058</v>
      </c>
      <c r="Z259" s="2">
        <f t="shared" si="173"/>
        <v>0.0018287415594975265</v>
      </c>
      <c r="AA259" s="2">
        <f t="shared" si="174"/>
        <v>0.044664547879113226</v>
      </c>
      <c r="AB259">
        <v>2351.75</v>
      </c>
      <c r="AC259">
        <v>1874.467</v>
      </c>
      <c r="AD259">
        <v>-445.584</v>
      </c>
      <c r="AE259">
        <f t="shared" si="170"/>
        <v>-477.2829999999999</v>
      </c>
      <c r="AF259">
        <f t="shared" si="171"/>
        <v>4226.217000000001</v>
      </c>
      <c r="AG259">
        <v>397.247</v>
      </c>
      <c r="AH259" t="str">
        <f t="shared" si="172"/>
        <v>10_2009</v>
      </c>
      <c r="AI259" s="2">
        <f t="shared" si="181"/>
        <v>0.0323265410150676</v>
      </c>
      <c r="AJ259">
        <f t="shared" si="186"/>
        <v>2</v>
      </c>
      <c r="AK259">
        <f t="shared" si="187"/>
        <v>0</v>
      </c>
      <c r="AL259" s="6">
        <f t="shared" si="182"/>
        <v>40087</v>
      </c>
      <c r="AM259">
        <f t="shared" si="183"/>
        <v>2</v>
      </c>
      <c r="AN259" t="str">
        <f t="shared" si="175"/>
        <v>10_2009</v>
      </c>
      <c r="AO259">
        <v>0.9834222072224096</v>
      </c>
      <c r="AP259">
        <v>9931.9</v>
      </c>
      <c r="AQ259">
        <v>95.961</v>
      </c>
      <c r="AR259">
        <v>216.509</v>
      </c>
      <c r="AS259" s="2">
        <f t="shared" si="220"/>
        <v>1.006443964036575</v>
      </c>
      <c r="AT259" s="2">
        <f t="shared" si="220"/>
        <v>0.9971486802606347</v>
      </c>
      <c r="AU259" s="2">
        <f t="shared" si="220"/>
        <v>1.0144619580730074</v>
      </c>
      <c r="AV259" s="2">
        <f t="shared" si="219"/>
        <v>0.9977603170579966</v>
      </c>
      <c r="AW259" s="2">
        <f t="shared" si="223"/>
        <v>-0.13500919316487492</v>
      </c>
      <c r="AX259" s="2">
        <f t="shared" si="223"/>
        <v>0.02317617241774972</v>
      </c>
      <c r="AY259" s="2">
        <f t="shared" si="223"/>
        <v>0.005344092987759286</v>
      </c>
      <c r="AZ259" s="2">
        <f t="shared" si="221"/>
        <v>0.017347927095619387</v>
      </c>
      <c r="BB259" s="2" t="str">
        <f t="shared" si="194"/>
        <v>10_2009</v>
      </c>
      <c r="BC259" s="2">
        <f t="shared" si="224"/>
        <v>0.0323265410150676</v>
      </c>
      <c r="BD259" s="2">
        <f t="shared" si="225"/>
        <v>0.005344092987759286</v>
      </c>
      <c r="BE259">
        <f t="shared" si="226"/>
        <v>0.029359569406047448</v>
      </c>
      <c r="BF259" s="2">
        <f t="shared" si="227"/>
        <v>-0.003071899483224616</v>
      </c>
      <c r="BG259">
        <f t="shared" si="228"/>
        <v>2</v>
      </c>
      <c r="BH259">
        <f t="shared" si="195"/>
        <v>2</v>
      </c>
      <c r="BI259">
        <f t="shared" si="229"/>
        <v>1029.849976</v>
      </c>
      <c r="BJ259" s="8">
        <f t="shared" si="184"/>
        <v>1.0827790474211751</v>
      </c>
      <c r="BK259" s="8">
        <f t="shared" si="185"/>
        <v>1.1439530062192282</v>
      </c>
      <c r="BL259" s="8">
        <f t="shared" si="196"/>
        <v>0.9975919007061278</v>
      </c>
      <c r="BM259" t="str">
        <f>"9"&amp;RIGHT(BB258,5)</f>
        <v>9_2009</v>
      </c>
      <c r="BN259">
        <f t="shared" si="200"/>
        <v>2</v>
      </c>
      <c r="BP259">
        <f t="shared" si="207"/>
        <v>4</v>
      </c>
      <c r="BQ259" s="8">
        <f t="shared" si="202"/>
        <v>0.995</v>
      </c>
      <c r="BR259">
        <f t="shared" si="203"/>
        <v>1</v>
      </c>
      <c r="BS259" s="8">
        <f t="shared" si="204"/>
        <v>0.06499999999999995</v>
      </c>
      <c r="BT259">
        <f t="shared" si="201"/>
        <v>3</v>
      </c>
      <c r="BU259" s="8">
        <f t="shared" si="205"/>
        <v>0.576</v>
      </c>
      <c r="BV259" s="8">
        <f t="shared" si="206"/>
        <v>1.06</v>
      </c>
      <c r="BY259">
        <f t="shared" si="176"/>
        <v>2009</v>
      </c>
      <c r="BZ259">
        <f t="shared" si="188"/>
        <v>2009</v>
      </c>
      <c r="CA259">
        <f t="shared" si="189"/>
        <v>10</v>
      </c>
      <c r="CB259">
        <f t="shared" si="190"/>
        <v>9</v>
      </c>
      <c r="CC259">
        <f t="shared" si="191"/>
        <v>12</v>
      </c>
      <c r="CD259" t="str">
        <f t="shared" si="177"/>
        <v>9_2009</v>
      </c>
      <c r="CE259" t="str">
        <f t="shared" si="177"/>
        <v>12_2009</v>
      </c>
      <c r="CG259" s="3" t="str">
        <f t="shared" si="178"/>
        <v>10_2009</v>
      </c>
      <c r="CH259">
        <f t="shared" si="179"/>
        <v>0.0018287415594975265</v>
      </c>
      <c r="CI259" s="2">
        <f t="shared" si="180"/>
        <v>0.0323265410150676</v>
      </c>
      <c r="CJ259" s="2">
        <v>0.9862205713711353</v>
      </c>
      <c r="CK259" s="2">
        <v>1.0281412312320837</v>
      </c>
      <c r="CL259" s="2">
        <f t="shared" si="230"/>
        <v>0.041920659860948395</v>
      </c>
      <c r="CM259">
        <f t="shared" si="222"/>
        <v>2</v>
      </c>
      <c r="CN259">
        <v>1029.849976</v>
      </c>
      <c r="CO259">
        <v>1115.099976</v>
      </c>
      <c r="CP259" s="8">
        <f t="shared" si="197"/>
        <v>1.0827790474211751</v>
      </c>
      <c r="CQ259" s="8">
        <f t="shared" si="198"/>
        <v>1.1439530062192282</v>
      </c>
      <c r="CR259" s="8">
        <f t="shared" si="199"/>
        <v>0.9975919007061278</v>
      </c>
      <c r="CS259" s="2">
        <f t="shared" si="217"/>
        <v>0.021728170344953297</v>
      </c>
      <c r="CT259" s="2">
        <f t="shared" si="218"/>
        <v>0.02158445084773386</v>
      </c>
      <c r="CU259" s="8">
        <f t="shared" si="208"/>
        <v>0.0847249518831064</v>
      </c>
      <c r="CV259" s="8">
        <f t="shared" si="209"/>
        <v>0.104</v>
      </c>
      <c r="CW259">
        <f t="shared" si="210"/>
        <v>1</v>
      </c>
      <c r="CX259">
        <f t="shared" si="211"/>
        <v>0</v>
      </c>
      <c r="CY259" s="2">
        <f t="shared" si="212"/>
        <v>0.49767725123576845</v>
      </c>
      <c r="CZ259">
        <f t="shared" si="213"/>
        <v>0.075</v>
      </c>
      <c r="DA259">
        <f t="shared" si="214"/>
        <v>1</v>
      </c>
      <c r="DB259" s="3" t="str">
        <f t="shared" si="215"/>
        <v>10_2009</v>
      </c>
      <c r="DC259">
        <f t="shared" si="216"/>
        <v>1</v>
      </c>
    </row>
    <row r="260" spans="5:107" ht="18">
      <c r="E260" t="str">
        <f t="shared" si="169"/>
        <v>1_1988</v>
      </c>
      <c r="F260" s="3">
        <v>32143</v>
      </c>
      <c r="G260">
        <v>252.210007</v>
      </c>
      <c r="H260" s="4">
        <v>0</v>
      </c>
      <c r="I260">
        <f t="shared" si="192"/>
        <v>0.7705068799578084</v>
      </c>
      <c r="J260">
        <f t="shared" si="193"/>
        <v>0.8844715457391439</v>
      </c>
      <c r="X260" s="3">
        <v>40179</v>
      </c>
      <c r="Y260">
        <v>15415.145</v>
      </c>
      <c r="Z260" s="2">
        <f t="shared" si="173"/>
        <v>0.01710253537556894</v>
      </c>
      <c r="AA260" s="2">
        <f t="shared" si="174"/>
        <v>0.015480250950848484</v>
      </c>
      <c r="AB260">
        <v>2408.555</v>
      </c>
      <c r="AC260">
        <v>1902.612</v>
      </c>
      <c r="AD260">
        <v>-489.179</v>
      </c>
      <c r="AE260">
        <f t="shared" si="170"/>
        <v>-505.94299999999976</v>
      </c>
      <c r="AF260">
        <f t="shared" si="171"/>
        <v>4311.1669999999995</v>
      </c>
      <c r="AG260">
        <v>384.436</v>
      </c>
      <c r="AH260" t="str">
        <f t="shared" si="172"/>
        <v>1_2010</v>
      </c>
      <c r="AI260" s="2">
        <f t="shared" si="181"/>
        <v>0.015273793816071413</v>
      </c>
      <c r="AJ260">
        <f t="shared" si="186"/>
        <v>3</v>
      </c>
      <c r="AK260">
        <f t="shared" si="187"/>
        <v>0</v>
      </c>
      <c r="AL260" s="6">
        <f t="shared" si="182"/>
        <v>40179</v>
      </c>
      <c r="AM260">
        <f t="shared" si="183"/>
        <v>3</v>
      </c>
      <c r="AN260" t="str">
        <f t="shared" si="175"/>
        <v>1_2010</v>
      </c>
      <c r="AO260">
        <v>1.0091519952770949</v>
      </c>
      <c r="AP260">
        <v>10001.8</v>
      </c>
      <c r="AQ260">
        <v>96.228</v>
      </c>
      <c r="AR260">
        <v>217.488</v>
      </c>
      <c r="AS260" s="2">
        <f t="shared" si="220"/>
        <v>1.023798808193341</v>
      </c>
      <c r="AT260" s="2">
        <f t="shared" si="220"/>
        <v>1.0222817310247552</v>
      </c>
      <c r="AU260" s="2">
        <f t="shared" si="220"/>
        <v>1.0174459176552686</v>
      </c>
      <c r="AV260" s="2">
        <f t="shared" si="219"/>
        <v>1.0262111138897672</v>
      </c>
      <c r="AW260" s="2">
        <f t="shared" si="223"/>
        <v>0.017354844156765914</v>
      </c>
      <c r="AX260" s="2">
        <f t="shared" si="223"/>
        <v>0.025133050764120424</v>
      </c>
      <c r="AY260" s="2">
        <f t="shared" si="223"/>
        <v>0.002983959582261164</v>
      </c>
      <c r="AZ260" s="2">
        <f t="shared" si="221"/>
        <v>0.028450796831770542</v>
      </c>
      <c r="BB260" s="2" t="str">
        <f t="shared" si="194"/>
        <v>1_2010</v>
      </c>
      <c r="BC260" s="2">
        <f t="shared" si="224"/>
        <v>0.015273793816071413</v>
      </c>
      <c r="BD260" s="2">
        <f t="shared" si="225"/>
        <v>0.002983959582261164</v>
      </c>
      <c r="BE260">
        <f t="shared" si="226"/>
        <v>0.04999325089187012</v>
      </c>
      <c r="BF260" s="2">
        <f t="shared" si="227"/>
        <v>0.006122015560507066</v>
      </c>
      <c r="BG260">
        <f t="shared" si="228"/>
        <v>2</v>
      </c>
      <c r="BH260">
        <f t="shared" si="195"/>
        <v>1</v>
      </c>
      <c r="BI260">
        <f t="shared" si="229"/>
        <v>1115.099976</v>
      </c>
      <c r="BJ260" s="8">
        <f t="shared" si="184"/>
        <v>1.0564971763572166</v>
      </c>
      <c r="BK260" s="8">
        <f t="shared" si="185"/>
        <v>0.9213254570099642</v>
      </c>
      <c r="BL260" s="8">
        <f t="shared" si="196"/>
        <v>1.023405950642761</v>
      </c>
      <c r="BM260" t="str">
        <f>"12"&amp;RIGHT(BB259,5)</f>
        <v>12_2009</v>
      </c>
      <c r="BN260">
        <f t="shared" si="200"/>
        <v>1</v>
      </c>
      <c r="BP260">
        <f t="shared" si="207"/>
        <v>4</v>
      </c>
      <c r="BQ260" s="8">
        <f t="shared" si="202"/>
        <v>0.926</v>
      </c>
      <c r="BR260">
        <f t="shared" si="203"/>
        <v>1</v>
      </c>
      <c r="BS260" s="8">
        <f t="shared" si="204"/>
        <v>0.138</v>
      </c>
      <c r="BT260">
        <f t="shared" si="201"/>
        <v>3</v>
      </c>
      <c r="BU260" s="8">
        <f t="shared" si="205"/>
        <v>0.581</v>
      </c>
      <c r="BV260" s="8">
        <f t="shared" si="206"/>
        <v>1.064</v>
      </c>
      <c r="BY260">
        <f t="shared" si="176"/>
        <v>2009</v>
      </c>
      <c r="BZ260">
        <f t="shared" si="188"/>
        <v>2010</v>
      </c>
      <c r="CA260">
        <f t="shared" si="189"/>
        <v>1</v>
      </c>
      <c r="CB260">
        <f t="shared" si="190"/>
        <v>12</v>
      </c>
      <c r="CC260">
        <f t="shared" si="191"/>
        <v>3</v>
      </c>
      <c r="CD260" t="str">
        <f t="shared" si="177"/>
        <v>12_2009</v>
      </c>
      <c r="CE260" t="str">
        <f t="shared" si="177"/>
        <v>3_2010</v>
      </c>
      <c r="CG260" s="3" t="str">
        <f t="shared" si="178"/>
        <v>1_2010</v>
      </c>
      <c r="CH260">
        <f t="shared" si="179"/>
        <v>0.01710253537556894</v>
      </c>
      <c r="CI260" s="2">
        <f t="shared" si="180"/>
        <v>0.015273793816071413</v>
      </c>
      <c r="CJ260" s="2">
        <v>1.0281412312320837</v>
      </c>
      <c r="CK260" s="2">
        <v>1.0228617143932799</v>
      </c>
      <c r="CL260" s="2">
        <f t="shared" si="230"/>
        <v>-0.005279516838803788</v>
      </c>
      <c r="CM260">
        <f t="shared" si="222"/>
        <v>1</v>
      </c>
      <c r="CN260">
        <v>1115.099976</v>
      </c>
      <c r="CO260">
        <v>1178.099976</v>
      </c>
      <c r="CP260" s="8">
        <f t="shared" si="197"/>
        <v>1.0564971763572166</v>
      </c>
      <c r="CQ260" s="8">
        <f t="shared" si="198"/>
        <v>0.9213254570099642</v>
      </c>
      <c r="CR260" s="8">
        <f t="shared" si="199"/>
        <v>1.023405950642761</v>
      </c>
      <c r="CS260" s="2">
        <f t="shared" si="217"/>
        <v>0.021020485567783524</v>
      </c>
      <c r="CT260" s="2">
        <f t="shared" si="218"/>
        <v>0.02119410207790562</v>
      </c>
      <c r="CU260" s="8">
        <f t="shared" si="208"/>
        <v>0.8069478627923545</v>
      </c>
      <c r="CV260" s="8">
        <f t="shared" si="209"/>
        <v>0.354</v>
      </c>
      <c r="CW260">
        <f t="shared" si="210"/>
        <v>2</v>
      </c>
      <c r="CX260">
        <f t="shared" si="211"/>
        <v>0</v>
      </c>
      <c r="CY260" s="2">
        <f t="shared" si="212"/>
        <v>0.2793375364557669</v>
      </c>
      <c r="CZ260">
        <f t="shared" si="213"/>
        <v>0.029</v>
      </c>
      <c r="DA260">
        <f t="shared" si="214"/>
        <v>1</v>
      </c>
      <c r="DB260" s="3" t="str">
        <f t="shared" si="215"/>
        <v>1_2010</v>
      </c>
      <c r="DC260">
        <f t="shared" si="216"/>
        <v>1</v>
      </c>
    </row>
    <row r="261" spans="5:107" ht="18">
      <c r="E261" t="str">
        <f t="shared" si="169"/>
        <v>2_1988</v>
      </c>
      <c r="F261" s="3">
        <v>32174</v>
      </c>
      <c r="G261">
        <v>267.880005</v>
      </c>
      <c r="H261" s="4">
        <v>0</v>
      </c>
      <c r="I261">
        <f t="shared" si="192"/>
        <v>0.8183790536734417</v>
      </c>
      <c r="J261">
        <f t="shared" si="193"/>
        <v>0.9456813594440646</v>
      </c>
      <c r="X261" s="3">
        <v>40269</v>
      </c>
      <c r="Y261">
        <v>15557.277</v>
      </c>
      <c r="Z261" s="2">
        <f t="shared" si="173"/>
        <v>0.027960666618343177</v>
      </c>
      <c r="AA261" s="2">
        <f t="shared" si="174"/>
        <v>0.03739435650116785</v>
      </c>
      <c r="AB261">
        <v>2520.175</v>
      </c>
      <c r="AC261">
        <v>1947.618</v>
      </c>
      <c r="AD261">
        <v>-519.127</v>
      </c>
      <c r="AE261">
        <f t="shared" si="170"/>
        <v>-572.5570000000002</v>
      </c>
      <c r="AF261">
        <f t="shared" si="171"/>
        <v>4467.793</v>
      </c>
      <c r="AG261">
        <v>404.411</v>
      </c>
      <c r="AH261" t="str">
        <f t="shared" si="172"/>
        <v>4_2010</v>
      </c>
      <c r="AI261" s="2">
        <f t="shared" si="181"/>
        <v>0.010858131242774238</v>
      </c>
      <c r="AJ261">
        <f t="shared" si="186"/>
        <v>4</v>
      </c>
      <c r="AK261">
        <f t="shared" si="187"/>
        <v>0</v>
      </c>
      <c r="AL261" s="6">
        <f t="shared" si="182"/>
        <v>40269</v>
      </c>
      <c r="AM261">
        <f t="shared" si="183"/>
        <v>4</v>
      </c>
      <c r="AN261" t="str">
        <f t="shared" si="175"/>
        <v>4_2010</v>
      </c>
      <c r="AO261">
        <v>1.0706739971261268</v>
      </c>
      <c r="AP261">
        <v>10112.9</v>
      </c>
      <c r="AQ261">
        <v>96.456</v>
      </c>
      <c r="AR261">
        <v>217.403</v>
      </c>
      <c r="AS261" s="2">
        <f t="shared" si="220"/>
        <v>1.037958182952566</v>
      </c>
      <c r="AT261" s="2">
        <f t="shared" si="220"/>
        <v>1.0399082757486016</v>
      </c>
      <c r="AU261" s="2">
        <f t="shared" si="220"/>
        <v>1.0152942538656675</v>
      </c>
      <c r="AV261" s="2">
        <f t="shared" si="219"/>
        <v>1.0220677075253044</v>
      </c>
      <c r="AW261" s="2">
        <f t="shared" si="223"/>
        <v>0.014159374759225019</v>
      </c>
      <c r="AX261" s="2">
        <f t="shared" si="223"/>
        <v>0.017626544723846393</v>
      </c>
      <c r="AY261" s="2">
        <f t="shared" si="223"/>
        <v>-0.002151663789601077</v>
      </c>
      <c r="AZ261" s="2">
        <f t="shared" si="221"/>
        <v>-0.004143406364462754</v>
      </c>
      <c r="BB261" s="2" t="str">
        <f t="shared" si="194"/>
        <v>4_2010</v>
      </c>
      <c r="BC261" s="2">
        <f t="shared" si="224"/>
        <v>0.010858131242774238</v>
      </c>
      <c r="BD261" s="2">
        <f t="shared" si="225"/>
        <v>-0.002151663789601077</v>
      </c>
      <c r="BE261">
        <f t="shared" si="226"/>
        <v>0.06720513796819239</v>
      </c>
      <c r="BF261" s="2">
        <f t="shared" si="227"/>
        <v>0.003676995155385665</v>
      </c>
      <c r="BG261">
        <f t="shared" si="228"/>
        <v>1</v>
      </c>
      <c r="BH261">
        <f t="shared" si="195"/>
        <v>1</v>
      </c>
      <c r="BI261">
        <f t="shared" si="229"/>
        <v>1178.099976</v>
      </c>
      <c r="BJ261" s="8">
        <f t="shared" si="184"/>
        <v>0.8720567149896963</v>
      </c>
      <c r="BK261" s="8">
        <f t="shared" si="185"/>
        <v>0.9686783585843992</v>
      </c>
      <c r="BL261" s="8">
        <f t="shared" si="196"/>
        <v>1.081274935871826</v>
      </c>
      <c r="BM261" t="str">
        <f>"3"&amp;RIGHT(BB260,5)</f>
        <v>3_2010</v>
      </c>
      <c r="BN261">
        <f t="shared" si="200"/>
        <v>1</v>
      </c>
      <c r="BP261">
        <f t="shared" si="207"/>
        <v>4</v>
      </c>
      <c r="BQ261" s="8">
        <f t="shared" si="202"/>
        <v>0.832</v>
      </c>
      <c r="BR261">
        <f t="shared" si="203"/>
        <v>3</v>
      </c>
      <c r="BS261" s="8">
        <f t="shared" si="204"/>
        <v>0.749</v>
      </c>
      <c r="BT261">
        <f t="shared" si="201"/>
        <v>4</v>
      </c>
      <c r="BU261" s="8">
        <f t="shared" si="205"/>
        <v>0.876</v>
      </c>
      <c r="BV261" s="8">
        <f t="shared" si="206"/>
        <v>1.581</v>
      </c>
      <c r="BY261">
        <f t="shared" si="176"/>
        <v>2010</v>
      </c>
      <c r="BZ261">
        <f t="shared" si="188"/>
        <v>2010</v>
      </c>
      <c r="CA261">
        <f t="shared" si="189"/>
        <v>4</v>
      </c>
      <c r="CB261">
        <f t="shared" si="190"/>
        <v>3</v>
      </c>
      <c r="CC261">
        <f t="shared" si="191"/>
        <v>6</v>
      </c>
      <c r="CD261" t="str">
        <f t="shared" si="177"/>
        <v>3_2010</v>
      </c>
      <c r="CE261" t="str">
        <f t="shared" si="177"/>
        <v>6_2010</v>
      </c>
      <c r="CG261" s="3" t="str">
        <f t="shared" si="178"/>
        <v>4_2010</v>
      </c>
      <c r="CH261">
        <f t="shared" si="179"/>
        <v>0.027960666618343177</v>
      </c>
      <c r="CI261" s="2">
        <f t="shared" si="180"/>
        <v>0.010858131242774238</v>
      </c>
      <c r="CJ261" s="2">
        <v>1.0228617143932799</v>
      </c>
      <c r="CK261" s="2">
        <v>1.0112156059406863</v>
      </c>
      <c r="CL261" s="2">
        <f t="shared" si="230"/>
        <v>-0.011646108452593618</v>
      </c>
      <c r="CM261">
        <f t="shared" si="222"/>
        <v>1</v>
      </c>
      <c r="CN261">
        <v>1178.099976</v>
      </c>
      <c r="CO261">
        <v>1027.369995</v>
      </c>
      <c r="CP261" s="8">
        <f t="shared" si="197"/>
        <v>0.8720567149896963</v>
      </c>
      <c r="CQ261" s="8">
        <f t="shared" si="198"/>
        <v>0.9686783585843992</v>
      </c>
      <c r="CR261" s="8">
        <f t="shared" si="199"/>
        <v>1.081274935871826</v>
      </c>
      <c r="CS261" s="2">
        <f t="shared" si="217"/>
        <v>0.02059655355623121</v>
      </c>
      <c r="CT261" s="2">
        <f t="shared" si="218"/>
        <v>0.020802692848775006</v>
      </c>
      <c r="CU261" s="8">
        <f t="shared" si="208"/>
        <v>1.3440888072329384</v>
      </c>
      <c r="CV261" s="8">
        <f t="shared" si="209"/>
        <v>0.754</v>
      </c>
      <c r="CW261">
        <f t="shared" si="210"/>
        <v>4</v>
      </c>
      <c r="CX261">
        <f t="shared" si="211"/>
        <v>1</v>
      </c>
      <c r="CY261" s="2">
        <f t="shared" si="212"/>
        <v>0.4780420341872406</v>
      </c>
      <c r="CZ261">
        <f t="shared" si="213"/>
        <v>0.066</v>
      </c>
      <c r="DA261">
        <f t="shared" si="214"/>
        <v>1</v>
      </c>
      <c r="DB261" s="3" t="str">
        <f t="shared" si="215"/>
        <v>4_2010</v>
      </c>
      <c r="DC261">
        <f t="shared" si="216"/>
        <v>1</v>
      </c>
    </row>
    <row r="262" spans="5:107" ht="18">
      <c r="E262" t="str">
        <f t="shared" si="169"/>
        <v>3_1988</v>
      </c>
      <c r="F262" s="3">
        <v>32203</v>
      </c>
      <c r="G262">
        <v>258.890015</v>
      </c>
      <c r="H262" s="4">
        <v>0</v>
      </c>
      <c r="I262">
        <f t="shared" si="192"/>
        <v>0.7909144450001154</v>
      </c>
      <c r="J262">
        <f t="shared" si="193"/>
        <v>0.9233815195862195</v>
      </c>
      <c r="X262" s="3">
        <v>40360</v>
      </c>
      <c r="Y262">
        <v>15671.967</v>
      </c>
      <c r="Z262" s="2">
        <f t="shared" si="173"/>
        <v>0.03178207547430678</v>
      </c>
      <c r="AA262" s="2">
        <f t="shared" si="174"/>
        <v>0.029816144838429537</v>
      </c>
      <c r="AB262">
        <v>2612.581</v>
      </c>
      <c r="AC262">
        <v>2001.56</v>
      </c>
      <c r="AD262">
        <v>-535.095</v>
      </c>
      <c r="AE262">
        <f t="shared" si="170"/>
        <v>-611.0210000000002</v>
      </c>
      <c r="AF262">
        <f t="shared" si="171"/>
        <v>4614.141</v>
      </c>
      <c r="AG262">
        <v>368.573</v>
      </c>
      <c r="AH262" t="str">
        <f t="shared" si="172"/>
        <v>7_2010</v>
      </c>
      <c r="AI262" s="2">
        <f t="shared" si="181"/>
        <v>0.003821408855963604</v>
      </c>
      <c r="AJ262">
        <f t="shared" si="186"/>
        <v>5</v>
      </c>
      <c r="AK262">
        <f t="shared" si="187"/>
        <v>0</v>
      </c>
      <c r="AL262" s="6">
        <f t="shared" si="182"/>
        <v>40360</v>
      </c>
      <c r="AM262">
        <f t="shared" si="183"/>
        <v>5</v>
      </c>
      <c r="AN262" t="str">
        <f t="shared" si="175"/>
        <v>7_2010</v>
      </c>
      <c r="AO262">
        <v>1.0834709344172064</v>
      </c>
      <c r="AP262">
        <v>10184.7</v>
      </c>
      <c r="AQ262">
        <v>96.585</v>
      </c>
      <c r="AR262">
        <v>217.605</v>
      </c>
      <c r="AS262" s="2">
        <f t="shared" si="220"/>
        <v>1.0990231149260985</v>
      </c>
      <c r="AT262" s="2">
        <f t="shared" si="220"/>
        <v>1.03485170244978</v>
      </c>
      <c r="AU262" s="2">
        <f t="shared" si="220"/>
        <v>1.0135794566118521</v>
      </c>
      <c r="AV262" s="2">
        <f t="shared" si="219"/>
        <v>1.013407784804821</v>
      </c>
      <c r="AW262" s="2">
        <f t="shared" si="223"/>
        <v>0.06106493197353258</v>
      </c>
      <c r="AX262" s="2">
        <f t="shared" si="223"/>
        <v>-0.005056573298821476</v>
      </c>
      <c r="AY262" s="2">
        <f t="shared" si="223"/>
        <v>-0.0017147972538154033</v>
      </c>
      <c r="AZ262" s="2">
        <f t="shared" si="221"/>
        <v>-0.008659922720483326</v>
      </c>
      <c r="BB262" s="2" t="str">
        <f t="shared" si="194"/>
        <v>7_2010</v>
      </c>
      <c r="BC262" s="2">
        <f t="shared" si="224"/>
        <v>0.003821408855963604</v>
      </c>
      <c r="BD262" s="2">
        <f t="shared" si="225"/>
        <v>-0.0017147972538154033</v>
      </c>
      <c r="BE262">
        <f t="shared" si="226"/>
        <v>0.062279874929876855</v>
      </c>
      <c r="BF262" s="2">
        <f t="shared" si="227"/>
        <v>0.00446159152660397</v>
      </c>
      <c r="BG262">
        <f t="shared" si="228"/>
        <v>1</v>
      </c>
      <c r="BH262">
        <f t="shared" si="195"/>
        <v>1</v>
      </c>
      <c r="BI262">
        <f t="shared" si="229"/>
        <v>1027.369995</v>
      </c>
      <c r="BJ262" s="8">
        <f t="shared" si="184"/>
        <v>1.1107974308710467</v>
      </c>
      <c r="BK262" s="8">
        <f t="shared" si="185"/>
        <v>1.2399135483803962</v>
      </c>
      <c r="BL262" s="8">
        <f t="shared" si="196"/>
        <v>1.290508738285665</v>
      </c>
      <c r="BM262" t="str">
        <f>"6"&amp;RIGHT(BB261,5)</f>
        <v>6_2010</v>
      </c>
      <c r="BN262">
        <f t="shared" si="200"/>
        <v>1</v>
      </c>
      <c r="BP262">
        <f t="shared" si="207"/>
        <v>3</v>
      </c>
      <c r="BQ262" s="8">
        <f t="shared" si="202"/>
        <v>0.699</v>
      </c>
      <c r="BR262">
        <f t="shared" si="203"/>
        <v>3</v>
      </c>
      <c r="BS262" s="8">
        <f t="shared" si="204"/>
        <v>0.71</v>
      </c>
      <c r="BT262">
        <f t="shared" si="201"/>
        <v>4</v>
      </c>
      <c r="BU262" s="8">
        <f t="shared" si="205"/>
        <v>0.807</v>
      </c>
      <c r="BV262" s="8">
        <f t="shared" si="206"/>
        <v>1.4089999999999998</v>
      </c>
      <c r="BY262">
        <f t="shared" si="176"/>
        <v>2010</v>
      </c>
      <c r="BZ262">
        <f t="shared" si="188"/>
        <v>2010</v>
      </c>
      <c r="CA262">
        <f t="shared" si="189"/>
        <v>7</v>
      </c>
      <c r="CB262">
        <f t="shared" si="190"/>
        <v>6</v>
      </c>
      <c r="CC262">
        <f t="shared" si="191"/>
        <v>9</v>
      </c>
      <c r="CD262" t="str">
        <f t="shared" si="177"/>
        <v>6_2010</v>
      </c>
      <c r="CE262" t="str">
        <f t="shared" si="177"/>
        <v>9_2010</v>
      </c>
      <c r="CG262" s="3" t="str">
        <f t="shared" si="178"/>
        <v>7_2010</v>
      </c>
      <c r="CH262">
        <f t="shared" si="179"/>
        <v>0.03178207547430678</v>
      </c>
      <c r="CI262" s="2">
        <f t="shared" si="180"/>
        <v>0.003821408855963604</v>
      </c>
      <c r="CJ262" s="2">
        <v>1.0112156059406863</v>
      </c>
      <c r="CK262" s="2">
        <v>1.0111831224723318</v>
      </c>
      <c r="CL262" s="2">
        <f t="shared" si="230"/>
        <v>-3.2483468354493894E-05</v>
      </c>
      <c r="CM262">
        <f t="shared" si="222"/>
        <v>1</v>
      </c>
      <c r="CN262">
        <v>1027.369995</v>
      </c>
      <c r="CO262">
        <v>1141.199951</v>
      </c>
      <c r="CP262" s="8">
        <f t="shared" si="197"/>
        <v>1.1107974308710467</v>
      </c>
      <c r="CQ262" s="8">
        <f t="shared" si="198"/>
        <v>1.2399135483803962</v>
      </c>
      <c r="CR262" s="8">
        <f t="shared" si="199"/>
        <v>1.290508738285665</v>
      </c>
      <c r="CS262" s="2">
        <f t="shared" si="217"/>
        <v>0.02024605817976275</v>
      </c>
      <c r="CT262" s="2">
        <f t="shared" si="218"/>
        <v>0.019832578465237338</v>
      </c>
      <c r="CU262" s="8">
        <f t="shared" si="208"/>
        <v>1.602518579720463</v>
      </c>
      <c r="CV262" s="8">
        <f t="shared" si="209"/>
        <v>0.87</v>
      </c>
      <c r="CW262">
        <f t="shared" si="210"/>
        <v>4</v>
      </c>
      <c r="CX262">
        <f t="shared" si="211"/>
        <v>1</v>
      </c>
      <c r="CY262" s="2">
        <f t="shared" si="212"/>
        <v>0.8073165895870881</v>
      </c>
      <c r="CZ262">
        <f t="shared" si="213"/>
        <v>0.25</v>
      </c>
      <c r="DA262">
        <f t="shared" si="214"/>
        <v>2</v>
      </c>
      <c r="DB262" s="3" t="str">
        <f t="shared" si="215"/>
        <v>7_2010</v>
      </c>
      <c r="DC262">
        <f t="shared" si="216"/>
        <v>1</v>
      </c>
    </row>
    <row r="263" spans="5:107" ht="18">
      <c r="E263" t="str">
        <f t="shared" si="169"/>
        <v>4_1988</v>
      </c>
      <c r="F263" s="3">
        <v>32234</v>
      </c>
      <c r="G263">
        <v>258.790009</v>
      </c>
      <c r="H263" s="4">
        <v>0</v>
      </c>
      <c r="I263">
        <f t="shared" si="192"/>
        <v>0.7906089245651666</v>
      </c>
      <c r="J263">
        <f t="shared" si="193"/>
        <v>0.9312091532556258</v>
      </c>
      <c r="X263" s="3">
        <v>40452</v>
      </c>
      <c r="Y263">
        <v>15750.625</v>
      </c>
      <c r="Z263" s="2">
        <f t="shared" si="173"/>
        <v>0.025694549994536242</v>
      </c>
      <c r="AA263" s="2">
        <f t="shared" si="174"/>
        <v>0.02022775154547629</v>
      </c>
      <c r="AB263">
        <v>2633.738</v>
      </c>
      <c r="AC263">
        <v>2059.623</v>
      </c>
      <c r="AD263">
        <v>-512.21</v>
      </c>
      <c r="AE263">
        <f t="shared" si="170"/>
        <v>-574.1149999999998</v>
      </c>
      <c r="AF263">
        <f t="shared" si="171"/>
        <v>4693.361</v>
      </c>
      <c r="AG263">
        <v>374.671</v>
      </c>
      <c r="AH263" t="str">
        <f t="shared" si="172"/>
        <v>10_2010</v>
      </c>
      <c r="AI263" s="2">
        <f t="shared" si="181"/>
        <v>-0.006087525479770539</v>
      </c>
      <c r="AJ263">
        <f t="shared" si="186"/>
        <v>0</v>
      </c>
      <c r="AK263">
        <f t="shared" si="187"/>
        <v>-1</v>
      </c>
      <c r="AL263" s="6">
        <f t="shared" si="182"/>
        <v>40452</v>
      </c>
      <c r="AM263">
        <f t="shared" si="183"/>
        <v>-1</v>
      </c>
      <c r="AN263" t="str">
        <f t="shared" si="175"/>
        <v>10_2010</v>
      </c>
      <c r="AO263">
        <v>0.896945097095448</v>
      </c>
      <c r="AP263">
        <v>10304.7</v>
      </c>
      <c r="AQ263">
        <v>96.843</v>
      </c>
      <c r="AR263">
        <v>219.035</v>
      </c>
      <c r="AS263" s="2">
        <f t="shared" si="220"/>
        <v>0.9120651237160805</v>
      </c>
      <c r="AT263" s="2">
        <f t="shared" si="220"/>
        <v>1.0375356175555535</v>
      </c>
      <c r="AU263" s="2">
        <f t="shared" si="220"/>
        <v>1.0091912339387876</v>
      </c>
      <c r="AV263" s="2">
        <f t="shared" si="219"/>
        <v>1.0116669514893146</v>
      </c>
      <c r="AW263" s="2">
        <f t="shared" si="223"/>
        <v>-0.186957991210018</v>
      </c>
      <c r="AX263" s="2">
        <f t="shared" si="223"/>
        <v>0.0026839151057733712</v>
      </c>
      <c r="AY263" s="2">
        <f t="shared" si="223"/>
        <v>-0.00438822267306449</v>
      </c>
      <c r="AZ263" s="2">
        <f t="shared" si="221"/>
        <v>-0.0017408333155064515</v>
      </c>
      <c r="BB263" s="2" t="str">
        <f t="shared" si="194"/>
        <v>10_2010</v>
      </c>
      <c r="BC263" s="2">
        <f t="shared" si="224"/>
        <v>-0.006087525479770539</v>
      </c>
      <c r="BD263" s="2">
        <f t="shared" si="225"/>
        <v>-0.00438822267306449</v>
      </c>
      <c r="BE263">
        <f t="shared" si="226"/>
        <v>0.023865808435038716</v>
      </c>
      <c r="BF263" s="2">
        <f t="shared" si="227"/>
        <v>-0.005270724134219806</v>
      </c>
      <c r="BG263">
        <f t="shared" si="228"/>
        <v>4</v>
      </c>
      <c r="BH263">
        <f t="shared" si="195"/>
        <v>3</v>
      </c>
      <c r="BI263">
        <f t="shared" si="229"/>
        <v>1141.199951</v>
      </c>
      <c r="BJ263" s="8">
        <f t="shared" si="184"/>
        <v>1.1162373209740875</v>
      </c>
      <c r="BK263" s="8">
        <f t="shared" si="185"/>
        <v>1.1617858507952215</v>
      </c>
      <c r="BL263" s="8">
        <f t="shared" si="196"/>
        <v>1.1572380579255737</v>
      </c>
      <c r="BM263" t="str">
        <f>"9"&amp;RIGHT(BB262,5)</f>
        <v>9_2010</v>
      </c>
      <c r="BN263">
        <f t="shared" si="200"/>
        <v>3</v>
      </c>
      <c r="BP263">
        <f t="shared" si="207"/>
        <v>2</v>
      </c>
      <c r="BQ263" s="8">
        <f t="shared" si="202"/>
        <v>0.261</v>
      </c>
      <c r="BR263">
        <f t="shared" si="203"/>
        <v>4</v>
      </c>
      <c r="BS263" s="8">
        <f t="shared" si="204"/>
        <v>0.907</v>
      </c>
      <c r="BT263">
        <f t="shared" si="201"/>
        <v>3</v>
      </c>
      <c r="BU263" s="8">
        <f t="shared" si="205"/>
        <v>0.669</v>
      </c>
      <c r="BV263" s="8">
        <f t="shared" si="206"/>
        <v>1.1680000000000001</v>
      </c>
      <c r="BY263">
        <f t="shared" si="176"/>
        <v>2010</v>
      </c>
      <c r="BZ263">
        <f t="shared" si="188"/>
        <v>2010</v>
      </c>
      <c r="CA263">
        <f t="shared" si="189"/>
        <v>10</v>
      </c>
      <c r="CB263">
        <f t="shared" si="190"/>
        <v>9</v>
      </c>
      <c r="CC263">
        <f t="shared" si="191"/>
        <v>12</v>
      </c>
      <c r="CD263" t="str">
        <f t="shared" si="177"/>
        <v>9_2010</v>
      </c>
      <c r="CE263" t="str">
        <f t="shared" si="177"/>
        <v>12_2010</v>
      </c>
      <c r="CG263" s="3" t="str">
        <f t="shared" si="178"/>
        <v>10_2010</v>
      </c>
      <c r="CH263">
        <f t="shared" si="179"/>
        <v>0.025694549994536242</v>
      </c>
      <c r="CI263" s="2">
        <f t="shared" si="180"/>
        <v>-0.006087525479770539</v>
      </c>
      <c r="CJ263" s="2">
        <v>1.0111831224723318</v>
      </c>
      <c r="CK263" s="2">
        <v>1.0143779302221794</v>
      </c>
      <c r="CL263" s="2">
        <f t="shared" si="230"/>
        <v>0.0031948077498475946</v>
      </c>
      <c r="CM263">
        <f t="shared" si="222"/>
        <v>3</v>
      </c>
      <c r="CN263">
        <v>1141.199951</v>
      </c>
      <c r="CO263">
        <v>1273.849976</v>
      </c>
      <c r="CP263" s="8">
        <f t="shared" si="197"/>
        <v>1.1162373209740875</v>
      </c>
      <c r="CQ263" s="8">
        <f t="shared" si="198"/>
        <v>1.1617858507952215</v>
      </c>
      <c r="CR263" s="8">
        <f t="shared" si="199"/>
        <v>1.1572380579255737</v>
      </c>
      <c r="CS263" s="2">
        <f t="shared" si="217"/>
        <v>0.01973760492869708</v>
      </c>
      <c r="CT263" s="2">
        <f t="shared" si="218"/>
        <v>0.019974895660397785</v>
      </c>
      <c r="CU263" s="8">
        <f t="shared" si="208"/>
        <v>1.286342138220939</v>
      </c>
      <c r="CV263" s="8">
        <f t="shared" si="209"/>
        <v>0.7</v>
      </c>
      <c r="CW263">
        <f t="shared" si="210"/>
        <v>3</v>
      </c>
      <c r="CX263">
        <f t="shared" si="211"/>
        <v>1</v>
      </c>
      <c r="CY263" s="2">
        <f t="shared" si="212"/>
        <v>1.304758812424721</v>
      </c>
      <c r="CZ263">
        <f t="shared" si="213"/>
        <v>0.825</v>
      </c>
      <c r="DA263">
        <f t="shared" si="214"/>
        <v>4</v>
      </c>
      <c r="DB263" s="3" t="str">
        <f t="shared" si="215"/>
        <v>10_2010</v>
      </c>
      <c r="DC263">
        <f t="shared" si="216"/>
        <v>1</v>
      </c>
    </row>
    <row r="264" spans="5:107" ht="18">
      <c r="E264" t="str">
        <f t="shared" si="169"/>
        <v>5_1988</v>
      </c>
      <c r="F264" s="3">
        <v>32264</v>
      </c>
      <c r="G264">
        <v>265.329987</v>
      </c>
      <c r="H264" s="4">
        <v>0</v>
      </c>
      <c r="I264">
        <f t="shared" si="192"/>
        <v>0.8105886950100909</v>
      </c>
      <c r="J264">
        <f t="shared" si="193"/>
        <v>0.9633387604289784</v>
      </c>
      <c r="X264" s="3">
        <v>40544</v>
      </c>
      <c r="Y264">
        <v>15712.754</v>
      </c>
      <c r="Z264" s="2">
        <f t="shared" si="173"/>
        <v>0.019306273148906428</v>
      </c>
      <c r="AA264" s="2">
        <f t="shared" si="174"/>
        <v>-0.00958301846388876</v>
      </c>
      <c r="AB264">
        <v>2650.836</v>
      </c>
      <c r="AC264">
        <v>2077.113</v>
      </c>
      <c r="AD264">
        <v>-561.474</v>
      </c>
      <c r="AE264">
        <f t="shared" si="170"/>
        <v>-573.723</v>
      </c>
      <c r="AF264">
        <f t="shared" si="171"/>
        <v>4727.949</v>
      </c>
      <c r="AG264">
        <v>373.402</v>
      </c>
      <c r="AH264" t="str">
        <f t="shared" si="172"/>
        <v>1_2011</v>
      </c>
      <c r="AI264" s="2">
        <f t="shared" si="181"/>
        <v>-0.0063882768456298145</v>
      </c>
      <c r="AJ264">
        <f t="shared" si="186"/>
        <v>0</v>
      </c>
      <c r="AK264">
        <f t="shared" si="187"/>
        <v>-2</v>
      </c>
      <c r="AL264" s="6">
        <f t="shared" si="182"/>
        <v>40544</v>
      </c>
      <c r="AM264">
        <f t="shared" si="183"/>
        <v>-2</v>
      </c>
      <c r="AN264" t="str">
        <f t="shared" si="175"/>
        <v>1_2011</v>
      </c>
      <c r="AO264">
        <v>0.8976291697540058</v>
      </c>
      <c r="AP264">
        <v>10435.5</v>
      </c>
      <c r="AQ264">
        <v>97.214</v>
      </c>
      <c r="AR264">
        <v>221.187</v>
      </c>
      <c r="AS264" s="2">
        <f t="shared" si="220"/>
        <v>0.8894885745209601</v>
      </c>
      <c r="AT264" s="2">
        <f t="shared" si="220"/>
        <v>1.0433621948049352</v>
      </c>
      <c r="AU264" s="2">
        <f t="shared" si="220"/>
        <v>1.010246497900819</v>
      </c>
      <c r="AV264" s="2">
        <f t="shared" si="219"/>
        <v>1.0170078349150298</v>
      </c>
      <c r="AW264" s="2">
        <f t="shared" si="223"/>
        <v>-0.02257654919512042</v>
      </c>
      <c r="AX264" s="2">
        <f t="shared" si="223"/>
        <v>0.005826577249381737</v>
      </c>
      <c r="AY264" s="2">
        <f t="shared" si="223"/>
        <v>0.001055263962031372</v>
      </c>
      <c r="AZ264" s="2">
        <f t="shared" si="221"/>
        <v>0.005340883425715148</v>
      </c>
      <c r="BB264" s="2" t="str">
        <f t="shared" si="194"/>
        <v>1_2011</v>
      </c>
      <c r="BC264" s="2">
        <f t="shared" si="224"/>
        <v>-0.0063882768456298145</v>
      </c>
      <c r="BD264" s="2">
        <f t="shared" si="225"/>
        <v>0.001055263962031372</v>
      </c>
      <c r="BE264">
        <f t="shared" si="226"/>
        <v>0.0022037377733374885</v>
      </c>
      <c r="BF264" s="2">
        <f t="shared" si="227"/>
        <v>-0.007199419754449599</v>
      </c>
      <c r="BG264">
        <f t="shared" si="228"/>
        <v>3</v>
      </c>
      <c r="BH264">
        <f t="shared" si="195"/>
        <v>3</v>
      </c>
      <c r="BI264">
        <f t="shared" si="229"/>
        <v>1273.849976</v>
      </c>
      <c r="BJ264" s="8">
        <f t="shared" si="184"/>
        <v>1.0408054174191075</v>
      </c>
      <c r="BK264" s="8">
        <f t="shared" si="185"/>
        <v>1.0367312005978324</v>
      </c>
      <c r="BL264" s="8">
        <f t="shared" si="196"/>
        <v>0.9145268225840121</v>
      </c>
      <c r="BM264" t="str">
        <f>"12"&amp;RIGHT(BB263,5)</f>
        <v>12_2010</v>
      </c>
      <c r="BN264">
        <f t="shared" si="200"/>
        <v>3</v>
      </c>
      <c r="BP264">
        <f t="shared" si="207"/>
        <v>1</v>
      </c>
      <c r="BQ264" s="8">
        <f t="shared" si="202"/>
        <v>0.236</v>
      </c>
      <c r="BR264">
        <f t="shared" si="203"/>
        <v>2</v>
      </c>
      <c r="BS264" s="8">
        <f t="shared" si="204"/>
        <v>0.345</v>
      </c>
      <c r="BT264">
        <f t="shared" si="201"/>
        <v>1</v>
      </c>
      <c r="BU264" s="8">
        <f t="shared" si="205"/>
        <v>0.162</v>
      </c>
      <c r="BV264" s="8">
        <f t="shared" si="206"/>
        <v>0.581</v>
      </c>
      <c r="BY264">
        <f t="shared" si="176"/>
        <v>2010</v>
      </c>
      <c r="BZ264">
        <f t="shared" si="188"/>
        <v>2011</v>
      </c>
      <c r="CA264">
        <f t="shared" si="189"/>
        <v>1</v>
      </c>
      <c r="CB264">
        <f t="shared" si="190"/>
        <v>12</v>
      </c>
      <c r="CC264">
        <f t="shared" si="191"/>
        <v>3</v>
      </c>
      <c r="CD264" t="str">
        <f t="shared" si="177"/>
        <v>12_2010</v>
      </c>
      <c r="CE264" t="str">
        <f t="shared" si="177"/>
        <v>3_2011</v>
      </c>
      <c r="CG264" s="3" t="str">
        <f t="shared" si="178"/>
        <v>1_2011</v>
      </c>
      <c r="CH264">
        <f t="shared" si="179"/>
        <v>0.019306273148906428</v>
      </c>
      <c r="CI264" s="2">
        <f t="shared" si="180"/>
        <v>-0.0063882768456298145</v>
      </c>
      <c r="CJ264" s="2">
        <v>1.0143779302221794</v>
      </c>
      <c r="CK264" s="2">
        <v>1.026192415103541</v>
      </c>
      <c r="CL264" s="2">
        <f t="shared" si="230"/>
        <v>0.01181448488136172</v>
      </c>
      <c r="CM264">
        <f t="shared" si="222"/>
        <v>3</v>
      </c>
      <c r="CN264">
        <v>1273.849976</v>
      </c>
      <c r="CO264">
        <v>1325.829956</v>
      </c>
      <c r="CP264" s="8">
        <f t="shared" si="197"/>
        <v>1.0408054174191075</v>
      </c>
      <c r="CQ264" s="8">
        <f t="shared" si="198"/>
        <v>1.0367312005978324</v>
      </c>
      <c r="CR264" s="8">
        <f t="shared" si="199"/>
        <v>0.9145268225840121</v>
      </c>
      <c r="CS264" s="2">
        <f t="shared" si="217"/>
        <v>0.019221934252669784</v>
      </c>
      <c r="CT264" s="2">
        <f t="shared" si="218"/>
        <v>0.017880662005909986</v>
      </c>
      <c r="CU264" s="8">
        <f t="shared" si="208"/>
        <v>1.079729214864933</v>
      </c>
      <c r="CV264" s="8">
        <f t="shared" si="209"/>
        <v>0.554</v>
      </c>
      <c r="CW264">
        <f t="shared" si="210"/>
        <v>3</v>
      </c>
      <c r="CX264">
        <f t="shared" si="211"/>
        <v>1</v>
      </c>
      <c r="CY264" s="2">
        <f t="shared" si="212"/>
        <v>1.3572729490394895</v>
      </c>
      <c r="CZ264">
        <f t="shared" si="213"/>
        <v>0.895</v>
      </c>
      <c r="DA264">
        <f t="shared" si="214"/>
        <v>4</v>
      </c>
      <c r="DB264" s="3" t="str">
        <f t="shared" si="215"/>
        <v>1_2011</v>
      </c>
      <c r="DC264">
        <f t="shared" si="216"/>
        <v>1</v>
      </c>
    </row>
    <row r="265" spans="5:107" ht="18">
      <c r="E265" t="str">
        <f aca="true" t="shared" si="231" ref="E265:E328">MONTH(F265)&amp;"_"&amp;YEAR(F265)</f>
        <v>6_1988</v>
      </c>
      <c r="F265" s="3">
        <v>32295</v>
      </c>
      <c r="G265">
        <v>273.5</v>
      </c>
      <c r="H265" s="4">
        <v>0</v>
      </c>
      <c r="I265">
        <f t="shared" si="192"/>
        <v>0.8355482566893573</v>
      </c>
      <c r="J265">
        <f t="shared" si="193"/>
        <v>1.0027497702396888</v>
      </c>
      <c r="X265" s="3">
        <v>40634</v>
      </c>
      <c r="Y265">
        <v>15825.096</v>
      </c>
      <c r="Z265" s="2">
        <f t="shared" si="173"/>
        <v>0.017215030625217898</v>
      </c>
      <c r="AA265" s="2">
        <f t="shared" si="174"/>
        <v>0.028907109738332437</v>
      </c>
      <c r="AB265">
        <v>2666.555</v>
      </c>
      <c r="AC265">
        <v>2110.776</v>
      </c>
      <c r="AD265">
        <v>-581.865</v>
      </c>
      <c r="AE265">
        <f aca="true" t="shared" si="232" ref="AE265:AE296">AC265-AB265</f>
        <v>-555.779</v>
      </c>
      <c r="AF265">
        <f aca="true" t="shared" si="233" ref="AF265:AF296">AB265+AC265</f>
        <v>4777.331</v>
      </c>
      <c r="AG265">
        <v>377.635</v>
      </c>
      <c r="AH265" t="str">
        <f aca="true" t="shared" si="234" ref="AH265:AH304">MONTH(X265)&amp;"_"&amp;YEAR(X265)</f>
        <v>4_2011</v>
      </c>
      <c r="AI265" s="2">
        <f t="shared" si="181"/>
        <v>-0.00209124252368853</v>
      </c>
      <c r="AJ265">
        <f t="shared" si="186"/>
        <v>0</v>
      </c>
      <c r="AK265">
        <f t="shared" si="187"/>
        <v>-3</v>
      </c>
      <c r="AL265" s="6">
        <f t="shared" si="182"/>
        <v>40634</v>
      </c>
      <c r="AM265">
        <f t="shared" si="183"/>
        <v>-3</v>
      </c>
      <c r="AN265" t="str">
        <f t="shared" si="175"/>
        <v>4_2011</v>
      </c>
      <c r="AO265">
        <v>0.8429235759541638</v>
      </c>
      <c r="AP265">
        <v>10587.6</v>
      </c>
      <c r="AQ265">
        <v>97.761</v>
      </c>
      <c r="AR265">
        <v>224.093</v>
      </c>
      <c r="AS265" s="2">
        <f t="shared" si="220"/>
        <v>0.7872831302681448</v>
      </c>
      <c r="AT265" s="2">
        <f t="shared" si="220"/>
        <v>1.0469400468708283</v>
      </c>
      <c r="AU265" s="2">
        <f t="shared" si="220"/>
        <v>1.013529484946504</v>
      </c>
      <c r="AV265" s="2">
        <f t="shared" si="219"/>
        <v>1.0307723444478687</v>
      </c>
      <c r="AW265" s="2">
        <f t="shared" si="223"/>
        <v>-0.1022054442528153</v>
      </c>
      <c r="AX265" s="2">
        <f t="shared" si="223"/>
        <v>0.0035778520658931168</v>
      </c>
      <c r="AY265" s="2">
        <f t="shared" si="223"/>
        <v>0.003282987045684971</v>
      </c>
      <c r="AZ265" s="2">
        <f t="shared" si="221"/>
        <v>0.01376450953283892</v>
      </c>
      <c r="BB265" s="2" t="str">
        <f t="shared" si="194"/>
        <v>4_2011</v>
      </c>
      <c r="BC265" s="2">
        <f t="shared" si="224"/>
        <v>-0.00209124252368853</v>
      </c>
      <c r="BD265" s="2">
        <f t="shared" si="225"/>
        <v>0.003282987045684971</v>
      </c>
      <c r="BE265">
        <f t="shared" si="226"/>
        <v>-0.01074563599312528</v>
      </c>
      <c r="BF265" s="2">
        <f t="shared" si="227"/>
        <v>-0.0017647689191635507</v>
      </c>
      <c r="BG265">
        <f t="shared" si="228"/>
        <v>3</v>
      </c>
      <c r="BH265">
        <f t="shared" si="195"/>
        <v>3</v>
      </c>
      <c r="BI265">
        <f t="shared" si="229"/>
        <v>1325.829956</v>
      </c>
      <c r="BJ265" s="8">
        <f t="shared" si="184"/>
        <v>0.9960855153585019</v>
      </c>
      <c r="BK265" s="8">
        <f t="shared" si="185"/>
        <v>0.8786722352500534</v>
      </c>
      <c r="BL265" s="8">
        <f t="shared" si="196"/>
        <v>0.9662325498097283</v>
      </c>
      <c r="BM265" t="str">
        <f>"3"&amp;RIGHT(BB264,5)</f>
        <v>3_2011</v>
      </c>
      <c r="BN265">
        <f t="shared" si="200"/>
        <v>3</v>
      </c>
      <c r="BP265">
        <f t="shared" si="207"/>
        <v>2</v>
      </c>
      <c r="BQ265" s="8">
        <f t="shared" si="202"/>
        <v>0.433</v>
      </c>
      <c r="BR265">
        <f t="shared" si="203"/>
        <v>1</v>
      </c>
      <c r="BS265" s="8">
        <f t="shared" si="204"/>
        <v>0.11399999999999999</v>
      </c>
      <c r="BT265">
        <f t="shared" si="201"/>
        <v>1</v>
      </c>
      <c r="BU265" s="8">
        <f t="shared" si="205"/>
        <v>0.147</v>
      </c>
      <c r="BV265" s="8">
        <f t="shared" si="206"/>
        <v>0.5469999999999999</v>
      </c>
      <c r="BY265">
        <f t="shared" si="176"/>
        <v>2011</v>
      </c>
      <c r="BZ265">
        <f t="shared" si="188"/>
        <v>2011</v>
      </c>
      <c r="CA265">
        <f t="shared" si="189"/>
        <v>4</v>
      </c>
      <c r="CB265">
        <f t="shared" si="190"/>
        <v>3</v>
      </c>
      <c r="CC265">
        <f t="shared" si="191"/>
        <v>6</v>
      </c>
      <c r="CD265" t="str">
        <f t="shared" si="177"/>
        <v>3_2011</v>
      </c>
      <c r="CE265" t="str">
        <f t="shared" si="177"/>
        <v>6_2011</v>
      </c>
      <c r="CG265" s="3" t="str">
        <f t="shared" si="178"/>
        <v>4_2011</v>
      </c>
      <c r="CH265">
        <f t="shared" si="179"/>
        <v>0.017215030625217898</v>
      </c>
      <c r="CI265" s="2">
        <f t="shared" si="180"/>
        <v>-0.00209124252368853</v>
      </c>
      <c r="CJ265" s="2">
        <v>1.026192415103541</v>
      </c>
      <c r="CK265" s="2">
        <v>1.0350231815063604</v>
      </c>
      <c r="CL265" s="2">
        <f t="shared" si="230"/>
        <v>0.008830766402819323</v>
      </c>
      <c r="CM265">
        <f t="shared" si="222"/>
        <v>3</v>
      </c>
      <c r="CN265">
        <v>1325.829956</v>
      </c>
      <c r="CO265">
        <v>1320.640015</v>
      </c>
      <c r="CP265" s="8">
        <f t="shared" si="197"/>
        <v>0.9960855153585019</v>
      </c>
      <c r="CQ265" s="8">
        <f t="shared" si="198"/>
        <v>0.8786722352500534</v>
      </c>
      <c r="CR265" s="8">
        <f t="shared" si="199"/>
        <v>0.9662325498097283</v>
      </c>
      <c r="CS265" s="2">
        <f t="shared" si="217"/>
        <v>0.01840915369696683</v>
      </c>
      <c r="CT265" s="2">
        <f t="shared" si="218"/>
        <v>0.018470148213942883</v>
      </c>
      <c r="CU265" s="8">
        <f t="shared" si="208"/>
        <v>0.9320461550071638</v>
      </c>
      <c r="CV265" s="8">
        <f t="shared" si="209"/>
        <v>0.458</v>
      </c>
      <c r="CW265">
        <f t="shared" si="210"/>
        <v>2</v>
      </c>
      <c r="CX265">
        <f t="shared" si="211"/>
        <v>0</v>
      </c>
      <c r="CY265" s="2">
        <f t="shared" si="212"/>
        <v>1.1132228339191061</v>
      </c>
      <c r="CZ265">
        <f t="shared" si="213"/>
        <v>0.641</v>
      </c>
      <c r="DA265">
        <f t="shared" si="214"/>
        <v>3</v>
      </c>
      <c r="DB265" s="3" t="str">
        <f t="shared" si="215"/>
        <v>4_2011</v>
      </c>
      <c r="DC265">
        <f t="shared" si="216"/>
        <v>0</v>
      </c>
    </row>
    <row r="266" spans="5:107" ht="18">
      <c r="E266" t="str">
        <f t="shared" si="231"/>
        <v>7_1988</v>
      </c>
      <c r="F266" s="3">
        <v>32325</v>
      </c>
      <c r="G266">
        <v>271.929993</v>
      </c>
      <c r="H266" s="4">
        <v>0</v>
      </c>
      <c r="I266">
        <f t="shared" si="192"/>
        <v>0.8307518522584978</v>
      </c>
      <c r="J266">
        <f t="shared" si="193"/>
        <v>1.0125106790943736</v>
      </c>
      <c r="X266" s="3">
        <v>40725</v>
      </c>
      <c r="Y266">
        <v>15820.7</v>
      </c>
      <c r="Z266" s="2">
        <f t="shared" si="173"/>
        <v>0.009490384965716192</v>
      </c>
      <c r="AA266" s="2">
        <f t="shared" si="174"/>
        <v>-0.0011106835912257917</v>
      </c>
      <c r="AB266">
        <v>2696.956</v>
      </c>
      <c r="AC266">
        <v>2133.15</v>
      </c>
      <c r="AD266">
        <v>-573.85</v>
      </c>
      <c r="AE266">
        <f t="shared" si="232"/>
        <v>-563.806</v>
      </c>
      <c r="AF266">
        <f t="shared" si="233"/>
        <v>4830.106</v>
      </c>
      <c r="AG266">
        <v>384.44</v>
      </c>
      <c r="AH266" t="str">
        <f t="shared" si="234"/>
        <v>7_2011</v>
      </c>
      <c r="AI266" s="2">
        <f t="shared" si="181"/>
        <v>-0.0077246456595017055</v>
      </c>
      <c r="AJ266">
        <f t="shared" si="186"/>
        <v>0</v>
      </c>
      <c r="AK266">
        <f t="shared" si="187"/>
        <v>-4</v>
      </c>
      <c r="AL266" s="6">
        <f t="shared" si="182"/>
        <v>40725</v>
      </c>
      <c r="AM266">
        <f t="shared" si="183"/>
        <v>-4</v>
      </c>
      <c r="AN266" t="str">
        <f t="shared" si="175"/>
        <v>7_2011</v>
      </c>
      <c r="AO266">
        <v>0.9025851111497206</v>
      </c>
      <c r="AP266">
        <v>10677.5</v>
      </c>
      <c r="AQ266">
        <v>98.265</v>
      </c>
      <c r="AR266">
        <v>225.395</v>
      </c>
      <c r="AS266" s="2">
        <f t="shared" si="220"/>
        <v>0.8330496762566285</v>
      </c>
      <c r="AT266" s="2">
        <f t="shared" si="220"/>
        <v>1.0483863049476174</v>
      </c>
      <c r="AU266" s="2">
        <f t="shared" si="220"/>
        <v>1.0173940052803232</v>
      </c>
      <c r="AV266" s="2">
        <f t="shared" si="219"/>
        <v>1.0357988097699962</v>
      </c>
      <c r="AW266" s="2">
        <f t="shared" si="223"/>
        <v>0.04576654598848373</v>
      </c>
      <c r="AX266" s="2">
        <f t="shared" si="223"/>
        <v>0.0014462580767891087</v>
      </c>
      <c r="AY266" s="2">
        <f t="shared" si="223"/>
        <v>0.0038645203338192324</v>
      </c>
      <c r="AZ266" s="2">
        <f t="shared" si="221"/>
        <v>0.005026465322127471</v>
      </c>
      <c r="BB266" s="2" t="str">
        <f t="shared" si="194"/>
        <v>7_2011</v>
      </c>
      <c r="BC266" s="2">
        <f t="shared" si="224"/>
        <v>-0.0077246456595017055</v>
      </c>
      <c r="BD266" s="2">
        <f t="shared" si="225"/>
        <v>0.0038645203338192324</v>
      </c>
      <c r="BE266">
        <f t="shared" si="226"/>
        <v>-0.02229169050859059</v>
      </c>
      <c r="BF266" s="2">
        <f t="shared" si="227"/>
        <v>0.003814548668471085</v>
      </c>
      <c r="BG266">
        <f t="shared" si="228"/>
        <v>3</v>
      </c>
      <c r="BH266">
        <f t="shared" si="195"/>
        <v>3</v>
      </c>
      <c r="BI266">
        <f t="shared" si="229"/>
        <v>1320.640015</v>
      </c>
      <c r="BJ266" s="8">
        <f t="shared" si="184"/>
        <v>0.882125301193452</v>
      </c>
      <c r="BK266" s="8">
        <f t="shared" si="185"/>
        <v>0.9700297162357298</v>
      </c>
      <c r="BL266" s="8">
        <f t="shared" si="196"/>
        <v>1.0586381906654556</v>
      </c>
      <c r="BM266" t="str">
        <f>"6"&amp;RIGHT(BB265,5)</f>
        <v>6_2011</v>
      </c>
      <c r="BN266">
        <f t="shared" si="200"/>
        <v>3</v>
      </c>
      <c r="BP266">
        <f t="shared" si="207"/>
        <v>1</v>
      </c>
      <c r="BQ266" s="8">
        <f t="shared" si="202"/>
        <v>0.192</v>
      </c>
      <c r="BR266">
        <f t="shared" si="203"/>
        <v>1</v>
      </c>
      <c r="BS266" s="8">
        <f t="shared" si="204"/>
        <v>0.08899999999999997</v>
      </c>
      <c r="BT266">
        <f t="shared" si="201"/>
        <v>1</v>
      </c>
      <c r="BU266" s="8">
        <f t="shared" si="205"/>
        <v>0.049</v>
      </c>
      <c r="BV266" s="8">
        <f t="shared" si="206"/>
        <v>0.28099999999999997</v>
      </c>
      <c r="BY266">
        <f t="shared" si="176"/>
        <v>2011</v>
      </c>
      <c r="BZ266">
        <f t="shared" si="188"/>
        <v>2011</v>
      </c>
      <c r="CA266">
        <f t="shared" si="189"/>
        <v>7</v>
      </c>
      <c r="CB266">
        <f t="shared" si="190"/>
        <v>6</v>
      </c>
      <c r="CC266">
        <f t="shared" si="191"/>
        <v>9</v>
      </c>
      <c r="CD266" t="str">
        <f t="shared" si="177"/>
        <v>6_2011</v>
      </c>
      <c r="CE266" t="str">
        <f t="shared" si="177"/>
        <v>9_2011</v>
      </c>
      <c r="CG266" s="3" t="str">
        <f t="shared" si="178"/>
        <v>7_2011</v>
      </c>
      <c r="CH266">
        <f t="shared" si="179"/>
        <v>0.009490384965716192</v>
      </c>
      <c r="CI266" s="2">
        <f t="shared" si="180"/>
        <v>-0.0077246456595017055</v>
      </c>
      <c r="CJ266" s="2">
        <v>1.0350231815063604</v>
      </c>
      <c r="CK266" s="2">
        <v>1.0381262169281869</v>
      </c>
      <c r="CL266" s="2">
        <f t="shared" si="230"/>
        <v>0.003103035421826439</v>
      </c>
      <c r="CM266">
        <f t="shared" si="222"/>
        <v>3</v>
      </c>
      <c r="CN266">
        <v>1320.640015</v>
      </c>
      <c r="CO266">
        <v>1164.969971</v>
      </c>
      <c r="CP266" s="8">
        <f t="shared" si="197"/>
        <v>0.882125301193452</v>
      </c>
      <c r="CQ266" s="8">
        <f t="shared" si="198"/>
        <v>0.9700297162357298</v>
      </c>
      <c r="CR266" s="8">
        <f t="shared" si="199"/>
        <v>1.0586381906654556</v>
      </c>
      <c r="CS266" s="2">
        <f t="shared" si="217"/>
        <v>0.017698632855180328</v>
      </c>
      <c r="CT266" s="2">
        <f t="shared" si="218"/>
        <v>0.017809639987033332</v>
      </c>
      <c r="CU266" s="8">
        <f t="shared" si="208"/>
        <v>0.5328791021393952</v>
      </c>
      <c r="CV266" s="8">
        <f t="shared" si="209"/>
        <v>0.204</v>
      </c>
      <c r="CW266">
        <f t="shared" si="210"/>
        <v>1</v>
      </c>
      <c r="CX266">
        <f t="shared" si="211"/>
        <v>0</v>
      </c>
      <c r="CY266" s="2">
        <f t="shared" si="212"/>
        <v>1.4337339589753522</v>
      </c>
      <c r="CZ266">
        <f t="shared" si="213"/>
        <v>0.937</v>
      </c>
      <c r="DA266">
        <f t="shared" si="214"/>
        <v>4</v>
      </c>
      <c r="DB266" s="3" t="str">
        <f t="shared" si="215"/>
        <v>7_2011</v>
      </c>
      <c r="DC266">
        <f t="shared" si="216"/>
        <v>0</v>
      </c>
    </row>
    <row r="267" spans="5:107" ht="18">
      <c r="E267" t="str">
        <f t="shared" si="231"/>
        <v>8_1988</v>
      </c>
      <c r="F267" s="3">
        <v>32356</v>
      </c>
      <c r="G267">
        <v>258.350006</v>
      </c>
      <c r="H267" s="4">
        <v>0</v>
      </c>
      <c r="I267">
        <f t="shared" si="192"/>
        <v>0.7892647061388849</v>
      </c>
      <c r="J267">
        <f t="shared" si="193"/>
        <v>0.9807718043990138</v>
      </c>
      <c r="X267" s="3">
        <v>40817</v>
      </c>
      <c r="Y267">
        <v>16004.107</v>
      </c>
      <c r="Z267" s="2">
        <f t="shared" si="173"/>
        <v>0.01609345660886463</v>
      </c>
      <c r="AA267" s="2">
        <f t="shared" si="174"/>
        <v>0.04718401461224575</v>
      </c>
      <c r="AB267">
        <v>2734.13</v>
      </c>
      <c r="AC267">
        <v>2155.157</v>
      </c>
      <c r="AD267">
        <v>-600.657</v>
      </c>
      <c r="AE267">
        <f t="shared" si="232"/>
        <v>-578.973</v>
      </c>
      <c r="AF267">
        <f t="shared" si="233"/>
        <v>4889.287</v>
      </c>
      <c r="AG267">
        <v>394.412</v>
      </c>
      <c r="AH267" t="str">
        <f t="shared" si="234"/>
        <v>10_2011</v>
      </c>
      <c r="AI267" s="2">
        <f t="shared" si="181"/>
        <v>0.006603071643148439</v>
      </c>
      <c r="AJ267">
        <f t="shared" si="186"/>
        <v>1</v>
      </c>
      <c r="AK267">
        <f t="shared" si="187"/>
        <v>0</v>
      </c>
      <c r="AL267" s="6">
        <f t="shared" si="182"/>
        <v>40817</v>
      </c>
      <c r="AM267">
        <f t="shared" si="183"/>
        <v>1</v>
      </c>
      <c r="AN267" t="str">
        <f t="shared" si="175"/>
        <v>10_2011</v>
      </c>
      <c r="AO267">
        <v>0.9833198347220888</v>
      </c>
      <c r="AP267">
        <v>10753.1</v>
      </c>
      <c r="AQ267">
        <v>98.596</v>
      </c>
      <c r="AR267">
        <v>226.75</v>
      </c>
      <c r="AS267" s="2">
        <f t="shared" si="220"/>
        <v>1.0962988012380532</v>
      </c>
      <c r="AT267" s="2">
        <f t="shared" si="220"/>
        <v>1.0435141246227448</v>
      </c>
      <c r="AU267" s="2">
        <f t="shared" si="220"/>
        <v>1.0181014631930032</v>
      </c>
      <c r="AV267" s="2">
        <f t="shared" si="219"/>
        <v>1.0352226813066405</v>
      </c>
      <c r="AW267" s="2">
        <f t="shared" si="223"/>
        <v>0.2632491249814247</v>
      </c>
      <c r="AX267" s="2">
        <f t="shared" si="223"/>
        <v>-0.004872180324872577</v>
      </c>
      <c r="AY267" s="2">
        <f t="shared" si="223"/>
        <v>0.0007074579126800096</v>
      </c>
      <c r="AZ267" s="2">
        <f t="shared" si="221"/>
        <v>-0.0005761284633556407</v>
      </c>
      <c r="BB267" s="2" t="str">
        <f t="shared" si="194"/>
        <v>10_2011</v>
      </c>
      <c r="BC267" s="2">
        <f t="shared" si="224"/>
        <v>0.006603071643148439</v>
      </c>
      <c r="BD267" s="2">
        <f t="shared" si="225"/>
        <v>0.0007074579126800096</v>
      </c>
      <c r="BE267">
        <f t="shared" si="226"/>
        <v>-0.00960109338567161</v>
      </c>
      <c r="BF267" s="2">
        <f t="shared" si="227"/>
        <v>0.008910229254215585</v>
      </c>
      <c r="BG267">
        <f t="shared" si="228"/>
        <v>2</v>
      </c>
      <c r="BH267">
        <f t="shared" si="195"/>
        <v>1</v>
      </c>
      <c r="BI267">
        <f t="shared" si="229"/>
        <v>1164.969971</v>
      </c>
      <c r="BJ267" s="8">
        <f t="shared" si="184"/>
        <v>1.0996507127993602</v>
      </c>
      <c r="BK267" s="8">
        <f t="shared" si="185"/>
        <v>1.2000995654848514</v>
      </c>
      <c r="BL267" s="8">
        <f t="shared" si="196"/>
        <v>1.1739186331353086</v>
      </c>
      <c r="BM267" t="str">
        <f>"9"&amp;RIGHT(BB266,5)</f>
        <v>9_2011</v>
      </c>
      <c r="BN267">
        <f t="shared" si="200"/>
        <v>1</v>
      </c>
      <c r="BP267">
        <f t="shared" si="207"/>
        <v>4</v>
      </c>
      <c r="BQ267" s="8">
        <f t="shared" si="202"/>
        <v>0.773</v>
      </c>
      <c r="BR267">
        <f t="shared" si="203"/>
        <v>2</v>
      </c>
      <c r="BS267" s="8">
        <f t="shared" si="204"/>
        <v>0.4</v>
      </c>
      <c r="BT267">
        <f t="shared" si="201"/>
        <v>3</v>
      </c>
      <c r="BU267" s="8">
        <f t="shared" si="205"/>
        <v>0.674</v>
      </c>
      <c r="BV267" s="8">
        <f t="shared" si="206"/>
        <v>1.173</v>
      </c>
      <c r="BY267">
        <f t="shared" si="176"/>
        <v>2011</v>
      </c>
      <c r="BZ267">
        <f t="shared" si="188"/>
        <v>2011</v>
      </c>
      <c r="CA267">
        <f t="shared" si="189"/>
        <v>10</v>
      </c>
      <c r="CB267">
        <f t="shared" si="190"/>
        <v>9</v>
      </c>
      <c r="CC267">
        <f t="shared" si="191"/>
        <v>12</v>
      </c>
      <c r="CD267" t="str">
        <f t="shared" si="177"/>
        <v>9_2011</v>
      </c>
      <c r="CE267" t="str">
        <f t="shared" si="177"/>
        <v>12_2011</v>
      </c>
      <c r="CG267" s="3" t="str">
        <f t="shared" si="178"/>
        <v>10_2011</v>
      </c>
      <c r="CH267">
        <f t="shared" si="179"/>
        <v>0.01609345660886463</v>
      </c>
      <c r="CI267" s="2">
        <f t="shared" si="180"/>
        <v>0.006603071643148439</v>
      </c>
      <c r="CJ267" s="2">
        <v>1.0381262169281869</v>
      </c>
      <c r="CK267" s="2">
        <v>1.0306206683841939</v>
      </c>
      <c r="CL267" s="2">
        <f t="shared" si="230"/>
        <v>-0.00750554854399299</v>
      </c>
      <c r="CM267">
        <f t="shared" si="222"/>
        <v>1</v>
      </c>
      <c r="CN267">
        <v>1164.969971</v>
      </c>
      <c r="CO267">
        <v>1281.060059</v>
      </c>
      <c r="CP267" s="8">
        <f t="shared" si="197"/>
        <v>1.0996507127993602</v>
      </c>
      <c r="CQ267" s="8">
        <f t="shared" si="198"/>
        <v>1.2000995654848514</v>
      </c>
      <c r="CR267" s="8">
        <f t="shared" si="199"/>
        <v>1.1739186331353086</v>
      </c>
      <c r="CS267" s="2">
        <f t="shared" si="217"/>
        <v>0.017388601709982687</v>
      </c>
      <c r="CT267" s="2">
        <f t="shared" si="218"/>
        <v>0.019274508805909862</v>
      </c>
      <c r="CU267" s="8">
        <f t="shared" si="208"/>
        <v>0.8349606607837461</v>
      </c>
      <c r="CV267" s="8">
        <f t="shared" si="209"/>
        <v>0.379</v>
      </c>
      <c r="CW267">
        <f t="shared" si="210"/>
        <v>2</v>
      </c>
      <c r="CX267">
        <f t="shared" si="211"/>
        <v>0</v>
      </c>
      <c r="CY267" s="2">
        <f t="shared" si="212"/>
        <v>0.6574194595753415</v>
      </c>
      <c r="CZ267">
        <f t="shared" si="213"/>
        <v>0.162</v>
      </c>
      <c r="DA267">
        <f t="shared" si="214"/>
        <v>1</v>
      </c>
      <c r="DB267" s="3" t="str">
        <f t="shared" si="215"/>
        <v>10_2011</v>
      </c>
      <c r="DC267">
        <f t="shared" si="216"/>
        <v>1</v>
      </c>
    </row>
    <row r="268" spans="5:107" ht="18">
      <c r="E268" t="str">
        <f t="shared" si="231"/>
        <v>9_1988</v>
      </c>
      <c r="F268" s="3">
        <v>32387</v>
      </c>
      <c r="G268">
        <v>272.390015</v>
      </c>
      <c r="H268" s="4">
        <v>0</v>
      </c>
      <c r="I268">
        <f t="shared" si="192"/>
        <v>0.9959415539305302</v>
      </c>
      <c r="J268">
        <f t="shared" si="193"/>
        <v>1.0523625374434242</v>
      </c>
      <c r="X268" s="3">
        <v>40909</v>
      </c>
      <c r="Y268">
        <v>16129.418</v>
      </c>
      <c r="Z268" s="2">
        <f aca="true" t="shared" si="235" ref="Z268:Z298">Y268/Y264-1</f>
        <v>0.026517566557714867</v>
      </c>
      <c r="AA268" s="2">
        <f aca="true" t="shared" si="236" ref="AA268:AA298">(Y268/Y267)^4-1</f>
        <v>0.03168948112448322</v>
      </c>
      <c r="AB268">
        <v>2748.995</v>
      </c>
      <c r="AC268">
        <v>2168.538</v>
      </c>
      <c r="AD268">
        <v>-615.102</v>
      </c>
      <c r="AE268">
        <f t="shared" si="232"/>
        <v>-580.4569999999999</v>
      </c>
      <c r="AF268">
        <f t="shared" si="233"/>
        <v>4917.532999999999</v>
      </c>
      <c r="AG268">
        <v>418.273</v>
      </c>
      <c r="AH268" t="str">
        <f t="shared" si="234"/>
        <v>1_2012</v>
      </c>
      <c r="AI268" s="2">
        <f t="shared" si="181"/>
        <v>0.010424109948850235</v>
      </c>
      <c r="AJ268">
        <f t="shared" si="186"/>
        <v>2</v>
      </c>
      <c r="AK268">
        <f t="shared" si="187"/>
        <v>0</v>
      </c>
      <c r="AL268" s="6">
        <f t="shared" si="182"/>
        <v>40909</v>
      </c>
      <c r="AM268">
        <f t="shared" si="183"/>
        <v>2</v>
      </c>
      <c r="AN268" t="str">
        <f t="shared" si="175"/>
        <v>1_2012</v>
      </c>
      <c r="AO268">
        <v>0.994311056943598</v>
      </c>
      <c r="AP268">
        <v>10862.1</v>
      </c>
      <c r="AQ268">
        <v>99.284</v>
      </c>
      <c r="AR268">
        <v>227.842</v>
      </c>
      <c r="AS268" s="2">
        <f t="shared" si="220"/>
        <v>1.1077080496571738</v>
      </c>
      <c r="AT268" s="2">
        <f t="shared" si="220"/>
        <v>1.0408796895213455</v>
      </c>
      <c r="AU268" s="2">
        <f t="shared" si="220"/>
        <v>1.0212932293702555</v>
      </c>
      <c r="AV268" s="2">
        <f t="shared" si="219"/>
        <v>1.030087663379855</v>
      </c>
      <c r="AW268" s="2">
        <f t="shared" si="223"/>
        <v>0.01140924841912061</v>
      </c>
      <c r="AX268" s="2">
        <f t="shared" si="223"/>
        <v>-0.0026344351013993794</v>
      </c>
      <c r="AY268" s="2">
        <f t="shared" si="223"/>
        <v>0.003191766177252253</v>
      </c>
      <c r="AZ268" s="2">
        <f t="shared" si="221"/>
        <v>-0.005135017926785501</v>
      </c>
      <c r="BB268" s="2" t="str">
        <f t="shared" si="194"/>
        <v>1_2012</v>
      </c>
      <c r="BC268" s="2">
        <f t="shared" si="224"/>
        <v>0.010424109948850235</v>
      </c>
      <c r="BD268" s="2">
        <f t="shared" si="225"/>
        <v>0.003191766177252253</v>
      </c>
      <c r="BE268">
        <f t="shared" si="226"/>
        <v>0.007211293408808439</v>
      </c>
      <c r="BF268" s="2">
        <f t="shared" si="227"/>
        <v>0.011046731469436466</v>
      </c>
      <c r="BG268">
        <f t="shared" si="228"/>
        <v>2</v>
      </c>
      <c r="BH268">
        <f t="shared" si="195"/>
        <v>1</v>
      </c>
      <c r="BI268">
        <f t="shared" si="229"/>
        <v>1281.060059</v>
      </c>
      <c r="BJ268" s="8">
        <f t="shared" si="184"/>
        <v>1.0913461442950194</v>
      </c>
      <c r="BK268" s="8">
        <f t="shared" si="185"/>
        <v>1.067537736729953</v>
      </c>
      <c r="BL268" s="8">
        <f t="shared" si="196"/>
        <v>1.1407740126881905</v>
      </c>
      <c r="BM268" t="str">
        <f>"12"&amp;RIGHT(BB267,5)</f>
        <v>12_2011</v>
      </c>
      <c r="BN268">
        <f t="shared" si="200"/>
        <v>1</v>
      </c>
      <c r="BP268">
        <f t="shared" si="207"/>
        <v>4</v>
      </c>
      <c r="BQ268" s="8">
        <f t="shared" si="202"/>
        <v>0.827</v>
      </c>
      <c r="BR268">
        <f t="shared" si="203"/>
        <v>1</v>
      </c>
      <c r="BS268" s="8">
        <f t="shared" si="204"/>
        <v>0.124</v>
      </c>
      <c r="BT268">
        <f t="shared" si="201"/>
        <v>2</v>
      </c>
      <c r="BU268" s="8">
        <f t="shared" si="205"/>
        <v>0.428</v>
      </c>
      <c r="BV268" s="8">
        <f t="shared" si="206"/>
        <v>0.951</v>
      </c>
      <c r="BY268">
        <f t="shared" si="176"/>
        <v>2011</v>
      </c>
      <c r="BZ268">
        <f t="shared" si="188"/>
        <v>2012</v>
      </c>
      <c r="CA268">
        <f t="shared" si="189"/>
        <v>1</v>
      </c>
      <c r="CB268">
        <f t="shared" si="190"/>
        <v>12</v>
      </c>
      <c r="CC268">
        <f t="shared" si="191"/>
        <v>3</v>
      </c>
      <c r="CD268" t="str">
        <f t="shared" si="177"/>
        <v>12_2011</v>
      </c>
      <c r="CE268" t="str">
        <f t="shared" si="177"/>
        <v>3_2012</v>
      </c>
      <c r="CG268" s="3" t="str">
        <f t="shared" si="178"/>
        <v>1_2012</v>
      </c>
      <c r="CH268">
        <f t="shared" si="179"/>
        <v>0.026517566557714867</v>
      </c>
      <c r="CI268" s="2">
        <f t="shared" si="180"/>
        <v>0.010424109948850235</v>
      </c>
      <c r="CJ268" s="2">
        <v>1.0306206683841939</v>
      </c>
      <c r="CK268" s="2">
        <v>1.025828752813321</v>
      </c>
      <c r="CL268" s="2">
        <f t="shared" si="230"/>
        <v>-0.0047919155708728844</v>
      </c>
      <c r="CM268">
        <f t="shared" si="222"/>
        <v>1</v>
      </c>
      <c r="CN268">
        <v>1281.060059</v>
      </c>
      <c r="CO268">
        <v>1398.079956</v>
      </c>
      <c r="CP268" s="8">
        <f t="shared" si="197"/>
        <v>1.0913461442950194</v>
      </c>
      <c r="CQ268" s="8">
        <f t="shared" si="198"/>
        <v>1.067537736729953</v>
      </c>
      <c r="CR268" s="8">
        <f t="shared" si="199"/>
        <v>1.1407740126881905</v>
      </c>
      <c r="CS268" s="2">
        <f t="shared" si="217"/>
        <v>0.017466339682627043</v>
      </c>
      <c r="CT268" s="2">
        <f t="shared" si="218"/>
        <v>0.019475416798039324</v>
      </c>
      <c r="CU268" s="8">
        <f t="shared" si="208"/>
        <v>1.3615917355044491</v>
      </c>
      <c r="CV268" s="8">
        <f t="shared" si="209"/>
        <v>0.77</v>
      </c>
      <c r="CW268">
        <f t="shared" si="210"/>
        <v>4</v>
      </c>
      <c r="CX268">
        <f t="shared" si="211"/>
        <v>1</v>
      </c>
      <c r="CY268" s="2">
        <f t="shared" si="212"/>
        <v>0.46475548857574767</v>
      </c>
      <c r="CZ268">
        <f t="shared" si="213"/>
        <v>0.058</v>
      </c>
      <c r="DA268">
        <f t="shared" si="214"/>
        <v>1</v>
      </c>
      <c r="DB268" s="3" t="str">
        <f t="shared" si="215"/>
        <v>1_2012</v>
      </c>
      <c r="DC268">
        <f t="shared" si="216"/>
        <v>1</v>
      </c>
    </row>
    <row r="269" spans="5:107" ht="18">
      <c r="E269" t="str">
        <f t="shared" si="231"/>
        <v>10_1988</v>
      </c>
      <c r="F269" s="3">
        <v>32417</v>
      </c>
      <c r="G269">
        <v>279.200012</v>
      </c>
      <c r="H269" s="4">
        <v>0</v>
      </c>
      <c r="I269">
        <f t="shared" si="192"/>
        <v>1</v>
      </c>
      <c r="J269">
        <f t="shared" si="193"/>
        <v>1.0701555155716118</v>
      </c>
      <c r="X269" s="3">
        <v>41000</v>
      </c>
      <c r="Y269">
        <v>16198.807</v>
      </c>
      <c r="Z269" s="2">
        <f t="shared" si="235"/>
        <v>0.02361508581053795</v>
      </c>
      <c r="AA269" s="2">
        <f t="shared" si="236"/>
        <v>0.017319423274066326</v>
      </c>
      <c r="AB269">
        <v>2762.533</v>
      </c>
      <c r="AC269">
        <v>2192.182</v>
      </c>
      <c r="AD269">
        <v>-580.505</v>
      </c>
      <c r="AE269">
        <f t="shared" si="232"/>
        <v>-570.3510000000001</v>
      </c>
      <c r="AF269">
        <f t="shared" si="233"/>
        <v>4954.715</v>
      </c>
      <c r="AG269">
        <v>421.858</v>
      </c>
      <c r="AH269" t="str">
        <f t="shared" si="234"/>
        <v>4_2012</v>
      </c>
      <c r="AI269" s="2">
        <f t="shared" si="181"/>
        <v>-0.0029024807471769165</v>
      </c>
      <c r="AJ269">
        <f t="shared" si="186"/>
        <v>0</v>
      </c>
      <c r="AK269">
        <f t="shared" si="187"/>
        <v>-1</v>
      </c>
      <c r="AL269" s="6">
        <f t="shared" si="182"/>
        <v>41000</v>
      </c>
      <c r="AM269">
        <f t="shared" si="183"/>
        <v>-1</v>
      </c>
      <c r="AN269" t="str">
        <f aca="true" t="shared" si="237" ref="AN269:AN304">AH269</f>
        <v>4_2012</v>
      </c>
      <c r="AO269">
        <v>0.9666746236986937</v>
      </c>
      <c r="AP269">
        <v>10979.7</v>
      </c>
      <c r="AQ269">
        <v>99.753</v>
      </c>
      <c r="AR269">
        <v>229.187</v>
      </c>
      <c r="AS269" s="2">
        <f t="shared" si="220"/>
        <v>1.1468117054436964</v>
      </c>
      <c r="AT269" s="2">
        <f t="shared" si="220"/>
        <v>1.0370338886999888</v>
      </c>
      <c r="AU269" s="2">
        <f t="shared" si="220"/>
        <v>1.0203762236474667</v>
      </c>
      <c r="AV269" s="2">
        <f t="shared" si="219"/>
        <v>1.0227316337413486</v>
      </c>
      <c r="AW269" s="2">
        <f t="shared" si="223"/>
        <v>0.03910365578652253</v>
      </c>
      <c r="AX269" s="2">
        <f t="shared" si="223"/>
        <v>-0.0038458008213566597</v>
      </c>
      <c r="AY269" s="2">
        <f t="shared" si="223"/>
        <v>-0.000917005722788744</v>
      </c>
      <c r="AZ269" s="2">
        <f t="shared" si="221"/>
        <v>-0.007356029638506456</v>
      </c>
      <c r="BB269" s="2" t="str">
        <f t="shared" si="194"/>
        <v>4_2012</v>
      </c>
      <c r="BC269" s="2">
        <f t="shared" si="224"/>
        <v>-0.0029024807471769165</v>
      </c>
      <c r="BD269" s="2">
        <f t="shared" si="225"/>
        <v>-0.000917005722788744</v>
      </c>
      <c r="BE269">
        <f t="shared" si="226"/>
        <v>0.006400055185320053</v>
      </c>
      <c r="BF269" s="2">
        <f t="shared" si="227"/>
        <v>0.006846738700962751</v>
      </c>
      <c r="BG269">
        <f t="shared" si="228"/>
        <v>4</v>
      </c>
      <c r="BH269">
        <f t="shared" si="195"/>
        <v>4</v>
      </c>
      <c r="BI269">
        <f t="shared" si="229"/>
        <v>1398.079956</v>
      </c>
      <c r="BJ269" s="8">
        <f t="shared" si="184"/>
        <v>0.978184366445491</v>
      </c>
      <c r="BK269" s="8">
        <f t="shared" si="185"/>
        <v>1.0452907344306421</v>
      </c>
      <c r="BL269" s="8">
        <f t="shared" si="196"/>
        <v>1.0438387223398544</v>
      </c>
      <c r="BM269" t="str">
        <f>"3"&amp;RIGHT(BB268,5)</f>
        <v>3_2012</v>
      </c>
      <c r="BN269">
        <f t="shared" si="200"/>
        <v>4</v>
      </c>
      <c r="BP269">
        <f t="shared" si="207"/>
        <v>2</v>
      </c>
      <c r="BQ269" s="8">
        <f t="shared" si="202"/>
        <v>0.384</v>
      </c>
      <c r="BR269">
        <f t="shared" si="203"/>
        <v>3</v>
      </c>
      <c r="BS269" s="8">
        <f t="shared" si="204"/>
        <v>0.626</v>
      </c>
      <c r="BT269">
        <f t="shared" si="201"/>
        <v>3</v>
      </c>
      <c r="BU269" s="8">
        <f t="shared" si="205"/>
        <v>0.517</v>
      </c>
      <c r="BV269" s="8">
        <f t="shared" si="206"/>
        <v>1.01</v>
      </c>
      <c r="BY269">
        <f aca="true" t="shared" si="238" ref="BY269:BY295">IF(CB269=12,BZ269-1,BZ269)</f>
        <v>2012</v>
      </c>
      <c r="BZ269">
        <f t="shared" si="188"/>
        <v>2012</v>
      </c>
      <c r="CA269">
        <f t="shared" si="189"/>
        <v>4</v>
      </c>
      <c r="CB269">
        <f t="shared" si="190"/>
        <v>3</v>
      </c>
      <c r="CC269">
        <f t="shared" si="191"/>
        <v>6</v>
      </c>
      <c r="CD269" t="str">
        <f aca="true" t="shared" si="239" ref="CD269:CE295">CB269&amp;"_"&amp;BY269</f>
        <v>3_2012</v>
      </c>
      <c r="CE269" t="str">
        <f t="shared" si="239"/>
        <v>6_2012</v>
      </c>
      <c r="CG269" s="3" t="str">
        <f aca="true" t="shared" si="240" ref="CG269:CG298">AN269</f>
        <v>4_2012</v>
      </c>
      <c r="CH269">
        <f aca="true" t="shared" si="241" ref="CH269:CH295">Z269</f>
        <v>0.02361508581053795</v>
      </c>
      <c r="CI269" s="2">
        <f aca="true" t="shared" si="242" ref="CI269:CI294">CH269-CH268</f>
        <v>-0.0029024807471769165</v>
      </c>
      <c r="CJ269" s="2">
        <v>1.025828752813321</v>
      </c>
      <c r="CK269" s="2">
        <v>1.0165387044829763</v>
      </c>
      <c r="CL269" s="2">
        <f t="shared" si="230"/>
        <v>-0.009290048330344636</v>
      </c>
      <c r="CM269">
        <f t="shared" si="222"/>
        <v>4</v>
      </c>
      <c r="CN269">
        <v>1398.079956</v>
      </c>
      <c r="CO269">
        <v>1367.579956</v>
      </c>
      <c r="CP269" s="8">
        <f t="shared" si="197"/>
        <v>0.978184366445491</v>
      </c>
      <c r="CQ269" s="8">
        <f t="shared" si="198"/>
        <v>1.0452907344306421</v>
      </c>
      <c r="CR269" s="8">
        <f t="shared" si="199"/>
        <v>1.0438387223398544</v>
      </c>
      <c r="CS269" s="2">
        <f t="shared" si="217"/>
        <v>0.0177627638178294</v>
      </c>
      <c r="CT269" s="2">
        <f t="shared" si="218"/>
        <v>0.020337421822230084</v>
      </c>
      <c r="CU269" s="8">
        <f t="shared" si="208"/>
        <v>1.1611641837868147</v>
      </c>
      <c r="CV269" s="8">
        <f t="shared" si="209"/>
        <v>0.6</v>
      </c>
      <c r="CW269">
        <f t="shared" si="210"/>
        <v>3</v>
      </c>
      <c r="CX269">
        <f t="shared" si="211"/>
        <v>1</v>
      </c>
      <c r="CY269" s="2">
        <f t="shared" si="212"/>
        <v>1.1427162583609454</v>
      </c>
      <c r="CZ269">
        <f t="shared" si="213"/>
        <v>0.67</v>
      </c>
      <c r="DA269">
        <f t="shared" si="214"/>
        <v>3</v>
      </c>
      <c r="DB269" s="3" t="str">
        <f t="shared" si="215"/>
        <v>4_2012</v>
      </c>
      <c r="DC269">
        <f t="shared" si="216"/>
        <v>1</v>
      </c>
    </row>
    <row r="270" spans="5:107" ht="18">
      <c r="E270" t="str">
        <f t="shared" si="231"/>
        <v>11_1988</v>
      </c>
      <c r="F270" s="3">
        <v>32448</v>
      </c>
      <c r="G270">
        <v>272.48999</v>
      </c>
      <c r="H270" s="4">
        <v>0</v>
      </c>
      <c r="I270">
        <f t="shared" si="192"/>
        <v>0.9759669709469782</v>
      </c>
      <c r="J270">
        <f t="shared" si="193"/>
        <v>1.0288982636515496</v>
      </c>
      <c r="X270" s="3">
        <v>41091</v>
      </c>
      <c r="Y270">
        <v>16220.667</v>
      </c>
      <c r="Z270" s="2">
        <f t="shared" si="235"/>
        <v>0.025281245456901358</v>
      </c>
      <c r="AA270" s="2">
        <f t="shared" si="236"/>
        <v>0.005408864823340576</v>
      </c>
      <c r="AB270">
        <v>2777.311</v>
      </c>
      <c r="AC270">
        <v>2203.603</v>
      </c>
      <c r="AD270">
        <v>-540.838</v>
      </c>
      <c r="AE270">
        <f t="shared" si="232"/>
        <v>-573.7080000000001</v>
      </c>
      <c r="AF270">
        <f t="shared" si="233"/>
        <v>4980.914000000001</v>
      </c>
      <c r="AG270">
        <v>432.693</v>
      </c>
      <c r="AH270" t="str">
        <f t="shared" si="234"/>
        <v>7_2012</v>
      </c>
      <c r="AI270" s="2">
        <f aca="true" t="shared" si="243" ref="AI270:AI295">Z270-Z269</f>
        <v>0.0016661596463634076</v>
      </c>
      <c r="AJ270">
        <f t="shared" si="186"/>
        <v>1</v>
      </c>
      <c r="AK270">
        <f t="shared" si="187"/>
        <v>0</v>
      </c>
      <c r="AL270" s="6">
        <f aca="true" t="shared" si="244" ref="AL270:AL304">X270</f>
        <v>41091</v>
      </c>
      <c r="AM270">
        <f aca="true" t="shared" si="245" ref="AM270:AM296">SUM(AJ270:AK270)</f>
        <v>1</v>
      </c>
      <c r="AN270" t="str">
        <f t="shared" si="237"/>
        <v>7_2012</v>
      </c>
      <c r="AO270">
        <v>0.9810450492695857</v>
      </c>
      <c r="AP270">
        <v>10977.2</v>
      </c>
      <c r="AQ270">
        <v>100.052</v>
      </c>
      <c r="AR270">
        <v>228.59</v>
      </c>
      <c r="AS270" s="2">
        <f t="shared" si="220"/>
        <v>1.0869280216908543</v>
      </c>
      <c r="AT270" s="2">
        <f t="shared" si="220"/>
        <v>1.0280683680636853</v>
      </c>
      <c r="AU270" s="2">
        <f t="shared" si="220"/>
        <v>1.0181855187503182</v>
      </c>
      <c r="AV270" s="2">
        <f t="shared" si="219"/>
        <v>1.0141751147984648</v>
      </c>
      <c r="AW270" s="2">
        <f t="shared" si="223"/>
        <v>-0.05988368375284203</v>
      </c>
      <c r="AX270" s="2">
        <f t="shared" si="223"/>
        <v>-0.008965520636303514</v>
      </c>
      <c r="AY270" s="2">
        <f t="shared" si="223"/>
        <v>-0.0021907048971485654</v>
      </c>
      <c r="AZ270" s="2">
        <f t="shared" si="221"/>
        <v>-0.008556518942883784</v>
      </c>
      <c r="BB270" s="2" t="str">
        <f t="shared" si="194"/>
        <v>7_2012</v>
      </c>
      <c r="BC270" s="2">
        <f t="shared" si="224"/>
        <v>0.0016661596463634076</v>
      </c>
      <c r="BD270" s="2">
        <f t="shared" si="225"/>
        <v>-0.0021907048971485654</v>
      </c>
      <c r="BE270">
        <f t="shared" si="226"/>
        <v>0.015790860491185166</v>
      </c>
      <c r="BF270" s="2">
        <f t="shared" si="227"/>
        <v>0.0007915134699949533</v>
      </c>
      <c r="BG270">
        <f t="shared" si="228"/>
        <v>1</v>
      </c>
      <c r="BH270">
        <f t="shared" si="195"/>
        <v>2</v>
      </c>
      <c r="BI270">
        <f t="shared" si="229"/>
        <v>1367.579956</v>
      </c>
      <c r="BJ270" s="8">
        <f aca="true" t="shared" si="246" ref="BJ270:BJ297">BI271/BI270</f>
        <v>1.0686029855792945</v>
      </c>
      <c r="BK270" s="8">
        <f aca="true" t="shared" si="247" ref="BK270:BK296">BI272/BI270</f>
        <v>1.0671185904687244</v>
      </c>
      <c r="BL270" s="8">
        <f t="shared" si="196"/>
        <v>1.140686490143323</v>
      </c>
      <c r="BM270" t="str">
        <f>"6"&amp;RIGHT(BB269,5)</f>
        <v>6_2012</v>
      </c>
      <c r="BN270">
        <f t="shared" si="200"/>
        <v>2</v>
      </c>
      <c r="BP270">
        <f t="shared" si="207"/>
        <v>3</v>
      </c>
      <c r="BQ270" s="8">
        <f t="shared" si="202"/>
        <v>0.615</v>
      </c>
      <c r="BR270">
        <f t="shared" si="203"/>
        <v>4</v>
      </c>
      <c r="BS270" s="8">
        <f t="shared" si="204"/>
        <v>0.759</v>
      </c>
      <c r="BT270">
        <f t="shared" si="201"/>
        <v>4</v>
      </c>
      <c r="BU270" s="8">
        <f t="shared" si="205"/>
        <v>0.793</v>
      </c>
      <c r="BV270" s="8">
        <f t="shared" si="206"/>
        <v>1.374</v>
      </c>
      <c r="BY270">
        <f t="shared" si="238"/>
        <v>2012</v>
      </c>
      <c r="BZ270">
        <f t="shared" si="188"/>
        <v>2012</v>
      </c>
      <c r="CA270">
        <f t="shared" si="189"/>
        <v>7</v>
      </c>
      <c r="CB270">
        <f t="shared" si="190"/>
        <v>6</v>
      </c>
      <c r="CC270">
        <f t="shared" si="191"/>
        <v>9</v>
      </c>
      <c r="CD270" t="str">
        <f t="shared" si="239"/>
        <v>6_2012</v>
      </c>
      <c r="CE270" t="str">
        <f t="shared" si="239"/>
        <v>9_2012</v>
      </c>
      <c r="CG270" s="3" t="str">
        <f t="shared" si="240"/>
        <v>7_2012</v>
      </c>
      <c r="CH270">
        <f t="shared" si="241"/>
        <v>0.025281245456901358</v>
      </c>
      <c r="CI270" s="2">
        <f t="shared" si="242"/>
        <v>0.0016661596463634076</v>
      </c>
      <c r="CJ270" s="2">
        <v>1.0165387044829763</v>
      </c>
      <c r="CK270" s="2">
        <v>1.0194971689828196</v>
      </c>
      <c r="CL270" s="2">
        <f t="shared" si="230"/>
        <v>0.002958464499843272</v>
      </c>
      <c r="CM270">
        <f t="shared" si="222"/>
        <v>2</v>
      </c>
      <c r="CN270">
        <v>1367.579956</v>
      </c>
      <c r="CO270">
        <v>1461.400024</v>
      </c>
      <c r="CP270" s="8">
        <f t="shared" si="197"/>
        <v>1.0686029855792945</v>
      </c>
      <c r="CQ270" s="8">
        <f t="shared" si="198"/>
        <v>1.0671185904687244</v>
      </c>
      <c r="CR270" s="8">
        <f t="shared" si="199"/>
        <v>1.140686490143323</v>
      </c>
      <c r="CS270" s="2">
        <f t="shared" si="217"/>
        <v>0.018222885650820298</v>
      </c>
      <c r="CT270" s="2">
        <f t="shared" si="218"/>
        <v>0.020197498386468116</v>
      </c>
      <c r="CU270" s="8">
        <f t="shared" si="208"/>
        <v>1.2517018183716873</v>
      </c>
      <c r="CV270" s="8">
        <f t="shared" si="209"/>
        <v>0.683</v>
      </c>
      <c r="CW270">
        <f t="shared" si="210"/>
        <v>3</v>
      </c>
      <c r="CX270">
        <f t="shared" si="211"/>
        <v>1</v>
      </c>
      <c r="CY270" s="2">
        <f t="shared" si="212"/>
        <v>0.9175066330254197</v>
      </c>
      <c r="CZ270">
        <f t="shared" si="213"/>
        <v>0.358</v>
      </c>
      <c r="DA270">
        <f t="shared" si="214"/>
        <v>2</v>
      </c>
      <c r="DB270" s="3" t="str">
        <f t="shared" si="215"/>
        <v>7_2012</v>
      </c>
      <c r="DC270">
        <f t="shared" si="216"/>
        <v>1</v>
      </c>
    </row>
    <row r="271" spans="5:107" ht="18">
      <c r="E271" t="str">
        <f t="shared" si="231"/>
        <v>12_1988</v>
      </c>
      <c r="F271" s="3">
        <v>32478</v>
      </c>
      <c r="G271">
        <v>280.01001</v>
      </c>
      <c r="H271" s="4">
        <v>0</v>
      </c>
      <c r="I271">
        <f t="shared" si="192"/>
        <v>1</v>
      </c>
      <c r="J271">
        <f t="shared" si="193"/>
        <v>1.0464501595231166</v>
      </c>
      <c r="X271" s="3">
        <v>41183</v>
      </c>
      <c r="Y271">
        <v>16239.138</v>
      </c>
      <c r="Z271" s="2">
        <f t="shared" si="235"/>
        <v>0.014685667872627928</v>
      </c>
      <c r="AA271" s="2">
        <f t="shared" si="236"/>
        <v>0.004562716008958967</v>
      </c>
      <c r="AB271">
        <v>2750.564</v>
      </c>
      <c r="AC271">
        <v>2200.797</v>
      </c>
      <c r="AD271">
        <v>-537.839</v>
      </c>
      <c r="AE271">
        <f t="shared" si="232"/>
        <v>-549.7669999999998</v>
      </c>
      <c r="AF271">
        <f t="shared" si="233"/>
        <v>4951.361</v>
      </c>
      <c r="AG271">
        <v>455.236</v>
      </c>
      <c r="AH271" t="str">
        <f t="shared" si="234"/>
        <v>10_2012</v>
      </c>
      <c r="AI271" s="2">
        <f t="shared" si="243"/>
        <v>-0.01059557758427343</v>
      </c>
      <c r="AJ271">
        <f aca="true" t="shared" si="248" ref="AJ271:AJ294">IF(AI271&gt;0,AJ270+1,0)</f>
        <v>0</v>
      </c>
      <c r="AK271">
        <f aca="true" t="shared" si="249" ref="AK271:AK294">IF(AI271&lt;=0,AK270-1,0)</f>
        <v>-1</v>
      </c>
      <c r="AL271" s="6">
        <f t="shared" si="244"/>
        <v>41183</v>
      </c>
      <c r="AM271">
        <f t="shared" si="245"/>
        <v>-1</v>
      </c>
      <c r="AN271" t="str">
        <f t="shared" si="237"/>
        <v>10_2012</v>
      </c>
      <c r="AO271">
        <v>1.0074242088957734</v>
      </c>
      <c r="AP271">
        <v>11099.8</v>
      </c>
      <c r="AQ271">
        <v>100.476</v>
      </c>
      <c r="AR271">
        <v>231.638</v>
      </c>
      <c r="AS271" s="2">
        <f t="shared" si="220"/>
        <v>1.024513259391841</v>
      </c>
      <c r="AT271" s="2">
        <f t="shared" si="220"/>
        <v>1.0322418651365652</v>
      </c>
      <c r="AU271" s="2">
        <f t="shared" si="220"/>
        <v>1.0190677106576331</v>
      </c>
      <c r="AV271" s="2">
        <f t="shared" si="219"/>
        <v>1.0215567805953694</v>
      </c>
      <c r="AW271" s="2">
        <f t="shared" si="223"/>
        <v>-0.06241476229901344</v>
      </c>
      <c r="AX271" s="2">
        <f t="shared" si="223"/>
        <v>0.00417349707287995</v>
      </c>
      <c r="AY271" s="2">
        <f t="shared" si="223"/>
        <v>0.0008821919073149775</v>
      </c>
      <c r="AZ271" s="2">
        <f t="shared" si="221"/>
        <v>0.00738166579690458</v>
      </c>
      <c r="BB271" s="2" t="str">
        <f t="shared" si="194"/>
        <v>10_2012</v>
      </c>
      <c r="BC271" s="2">
        <f t="shared" si="224"/>
        <v>-0.01059557758427343</v>
      </c>
      <c r="BD271" s="2">
        <f t="shared" si="225"/>
        <v>0.0008821919073149775</v>
      </c>
      <c r="BE271">
        <f t="shared" si="226"/>
        <v>-0.0014077887362367036</v>
      </c>
      <c r="BF271" s="2">
        <f t="shared" si="227"/>
        <v>0.0009662474646299213</v>
      </c>
      <c r="BG271">
        <f t="shared" si="228"/>
        <v>3</v>
      </c>
      <c r="BH271">
        <f t="shared" si="195"/>
        <v>4</v>
      </c>
      <c r="BI271">
        <f t="shared" si="229"/>
        <v>1461.400024</v>
      </c>
      <c r="BJ271" s="8">
        <f t="shared" si="246"/>
        <v>0.9986109012134518</v>
      </c>
      <c r="BK271" s="8">
        <f t="shared" si="247"/>
        <v>1.067455833023854</v>
      </c>
      <c r="BL271" s="8">
        <f t="shared" si="196"/>
        <v>1.105385252135455</v>
      </c>
      <c r="BM271" t="str">
        <f>"9"&amp;RIGHT(BB270,5)</f>
        <v>9_2012</v>
      </c>
      <c r="BN271">
        <f t="shared" si="200"/>
        <v>4</v>
      </c>
      <c r="BP271">
        <f t="shared" si="207"/>
        <v>1</v>
      </c>
      <c r="BQ271" s="8">
        <f t="shared" si="202"/>
        <v>0.137</v>
      </c>
      <c r="BR271">
        <f t="shared" si="203"/>
        <v>2</v>
      </c>
      <c r="BS271" s="8">
        <f t="shared" si="204"/>
        <v>0.36</v>
      </c>
      <c r="BT271">
        <f t="shared" si="201"/>
        <v>1</v>
      </c>
      <c r="BU271" s="8">
        <f t="shared" si="205"/>
        <v>0.113</v>
      </c>
      <c r="BV271" s="8">
        <f t="shared" si="206"/>
        <v>0.497</v>
      </c>
      <c r="BY271">
        <f t="shared" si="238"/>
        <v>2012</v>
      </c>
      <c r="BZ271">
        <f t="shared" si="188"/>
        <v>2012</v>
      </c>
      <c r="CA271">
        <f t="shared" si="189"/>
        <v>10</v>
      </c>
      <c r="CB271">
        <f t="shared" si="190"/>
        <v>9</v>
      </c>
      <c r="CC271">
        <f t="shared" si="191"/>
        <v>12</v>
      </c>
      <c r="CD271" t="str">
        <f t="shared" si="239"/>
        <v>9_2012</v>
      </c>
      <c r="CE271" t="str">
        <f t="shared" si="239"/>
        <v>12_2012</v>
      </c>
      <c r="CG271" s="3" t="str">
        <f t="shared" si="240"/>
        <v>10_2012</v>
      </c>
      <c r="CH271">
        <f t="shared" si="241"/>
        <v>0.014685667872627928</v>
      </c>
      <c r="CI271" s="2">
        <f t="shared" si="242"/>
        <v>-0.01059557758427343</v>
      </c>
      <c r="CJ271" s="2">
        <v>1.0194971689828196</v>
      </c>
      <c r="CK271" s="2">
        <v>1.0175950497968955</v>
      </c>
      <c r="CL271" s="2">
        <f t="shared" si="230"/>
        <v>-0.0019021191859240894</v>
      </c>
      <c r="CM271">
        <f t="shared" si="222"/>
        <v>4</v>
      </c>
      <c r="CN271">
        <v>1461.400024</v>
      </c>
      <c r="CO271">
        <v>1459.369995</v>
      </c>
      <c r="CP271" s="8">
        <f t="shared" si="197"/>
        <v>0.9986109012134518</v>
      </c>
      <c r="CQ271" s="8">
        <f t="shared" si="198"/>
        <v>1.067455833023854</v>
      </c>
      <c r="CR271" s="8">
        <f t="shared" si="199"/>
        <v>1.105385252135455</v>
      </c>
      <c r="CS271" s="2">
        <f t="shared" si="217"/>
        <v>0.018521767682613512</v>
      </c>
      <c r="CT271" s="2">
        <f t="shared" si="218"/>
        <v>0.019425598952608425</v>
      </c>
      <c r="CU271" s="8">
        <f t="shared" si="208"/>
        <v>0.7559956276486378</v>
      </c>
      <c r="CV271" s="8">
        <f t="shared" si="209"/>
        <v>0.337</v>
      </c>
      <c r="CW271">
        <f t="shared" si="210"/>
        <v>2</v>
      </c>
      <c r="CX271">
        <f t="shared" si="211"/>
        <v>0</v>
      </c>
      <c r="CY271" s="2">
        <f t="shared" si="212"/>
        <v>1.5454440612164846</v>
      </c>
      <c r="CZ271">
        <f t="shared" si="213"/>
        <v>0.958</v>
      </c>
      <c r="DA271">
        <f t="shared" si="214"/>
        <v>4</v>
      </c>
      <c r="DB271" s="3" t="str">
        <f t="shared" si="215"/>
        <v>10_2012</v>
      </c>
      <c r="DC271">
        <f t="shared" si="216"/>
        <v>0</v>
      </c>
    </row>
    <row r="272" spans="5:107" ht="18">
      <c r="E272" t="str">
        <f t="shared" si="231"/>
        <v>1_1989</v>
      </c>
      <c r="F272" s="3">
        <v>32509</v>
      </c>
      <c r="G272">
        <v>296.839996</v>
      </c>
      <c r="H272" s="4">
        <v>0</v>
      </c>
      <c r="I272">
        <f t="shared" si="192"/>
        <v>1</v>
      </c>
      <c r="J272">
        <f t="shared" si="193"/>
        <v>1.0941393016410819</v>
      </c>
      <c r="X272" s="3">
        <v>41275</v>
      </c>
      <c r="Y272">
        <v>16382.964</v>
      </c>
      <c r="Z272" s="2">
        <f t="shared" si="235"/>
        <v>0.015719476053010828</v>
      </c>
      <c r="AA272" s="2">
        <f t="shared" si="236"/>
        <v>0.03590044091402711</v>
      </c>
      <c r="AB272">
        <v>2758.606</v>
      </c>
      <c r="AC272">
        <v>2225.897</v>
      </c>
      <c r="AD272">
        <v>-516.863</v>
      </c>
      <c r="AE272">
        <f t="shared" si="232"/>
        <v>-532.7090000000003</v>
      </c>
      <c r="AF272">
        <f t="shared" si="233"/>
        <v>4984.503000000001</v>
      </c>
      <c r="AG272">
        <v>471.762</v>
      </c>
      <c r="AH272" t="str">
        <f t="shared" si="234"/>
        <v>1_2013</v>
      </c>
      <c r="AI272" s="2">
        <f t="shared" si="243"/>
        <v>0.0010338081803829002</v>
      </c>
      <c r="AJ272">
        <f t="shared" si="248"/>
        <v>1</v>
      </c>
      <c r="AK272">
        <f t="shared" si="249"/>
        <v>0</v>
      </c>
      <c r="AL272" s="6">
        <f t="shared" si="244"/>
        <v>41275</v>
      </c>
      <c r="AM272">
        <f t="shared" si="245"/>
        <v>1</v>
      </c>
      <c r="AN272" t="str">
        <f t="shared" si="237"/>
        <v>1_2013</v>
      </c>
      <c r="AO272">
        <v>1.010022131235208</v>
      </c>
      <c r="AP272">
        <v>11202.8</v>
      </c>
      <c r="AQ272">
        <v>100.865</v>
      </c>
      <c r="AR272">
        <v>231.679</v>
      </c>
      <c r="AS272" s="2">
        <f t="shared" si="220"/>
        <v>1.0158009650821989</v>
      </c>
      <c r="AT272" s="2">
        <f t="shared" si="220"/>
        <v>1.0313659421290542</v>
      </c>
      <c r="AU272" s="2">
        <f t="shared" si="220"/>
        <v>1.0159240159542322</v>
      </c>
      <c r="AV272" s="2">
        <f t="shared" si="219"/>
        <v>1.016840617620983</v>
      </c>
      <c r="AW272" s="2">
        <f t="shared" si="223"/>
        <v>-0.008712294309642044</v>
      </c>
      <c r="AX272" s="2">
        <f t="shared" si="223"/>
        <v>-0.000875923007511048</v>
      </c>
      <c r="AY272" s="2">
        <f t="shared" si="223"/>
        <v>-0.0031436947034009233</v>
      </c>
      <c r="AZ272" s="2">
        <f t="shared" si="221"/>
        <v>-0.004716162974386373</v>
      </c>
      <c r="BB272" s="2" t="str">
        <f t="shared" si="194"/>
        <v>1_2013</v>
      </c>
      <c r="BC272" s="2">
        <f t="shared" si="224"/>
        <v>0.0010338081803829002</v>
      </c>
      <c r="BD272" s="2">
        <f t="shared" si="225"/>
        <v>-0.0031436947034009233</v>
      </c>
      <c r="BE272">
        <f t="shared" si="226"/>
        <v>-0.010798090504704039</v>
      </c>
      <c r="BF272" s="2">
        <f t="shared" si="227"/>
        <v>-0.005369213416023255</v>
      </c>
      <c r="BG272">
        <f t="shared" si="228"/>
        <v>1</v>
      </c>
      <c r="BH272">
        <f t="shared" si="195"/>
        <v>1</v>
      </c>
      <c r="BI272">
        <f t="shared" si="229"/>
        <v>1459.369995</v>
      </c>
      <c r="BJ272" s="8">
        <f t="shared" si="246"/>
        <v>1.068940697249295</v>
      </c>
      <c r="BK272" s="8">
        <f t="shared" si="247"/>
        <v>1.1069228773611999</v>
      </c>
      <c r="BL272" s="8">
        <f t="shared" si="196"/>
        <v>1.1502634970921133</v>
      </c>
      <c r="BM272" t="str">
        <f>"12"&amp;RIGHT(BB271,5)</f>
        <v>12_2012</v>
      </c>
      <c r="BN272">
        <f t="shared" si="200"/>
        <v>1</v>
      </c>
      <c r="BP272">
        <f t="shared" si="207"/>
        <v>3</v>
      </c>
      <c r="BQ272" s="8">
        <f t="shared" si="202"/>
        <v>0.591</v>
      </c>
      <c r="BR272">
        <f t="shared" si="203"/>
        <v>4</v>
      </c>
      <c r="BS272" s="8">
        <f t="shared" si="204"/>
        <v>0.843</v>
      </c>
      <c r="BT272">
        <f t="shared" si="201"/>
        <v>4</v>
      </c>
      <c r="BU272" s="8">
        <f t="shared" si="205"/>
        <v>0.832</v>
      </c>
      <c r="BV272" s="8">
        <f t="shared" si="206"/>
        <v>1.434</v>
      </c>
      <c r="BY272">
        <f t="shared" si="238"/>
        <v>2012</v>
      </c>
      <c r="BZ272">
        <f t="shared" si="188"/>
        <v>2013</v>
      </c>
      <c r="CA272">
        <f t="shared" si="189"/>
        <v>1</v>
      </c>
      <c r="CB272">
        <f t="shared" si="190"/>
        <v>12</v>
      </c>
      <c r="CC272">
        <f t="shared" si="191"/>
        <v>3</v>
      </c>
      <c r="CD272" t="str">
        <f t="shared" si="239"/>
        <v>12_2012</v>
      </c>
      <c r="CE272" t="str">
        <f t="shared" si="239"/>
        <v>3_2013</v>
      </c>
      <c r="CG272" s="3" t="str">
        <f t="shared" si="240"/>
        <v>1_2013</v>
      </c>
      <c r="CH272">
        <f t="shared" si="241"/>
        <v>0.015719476053010828</v>
      </c>
      <c r="CI272" s="2">
        <f t="shared" si="242"/>
        <v>0.0010338081803829002</v>
      </c>
      <c r="CJ272" s="2">
        <v>1.0175950497968955</v>
      </c>
      <c r="CK272" s="2">
        <v>1.0151874724112462</v>
      </c>
      <c r="CL272" s="2">
        <f t="shared" si="230"/>
        <v>-0.00240757738564934</v>
      </c>
      <c r="CM272">
        <f t="shared" si="222"/>
        <v>1</v>
      </c>
      <c r="CN272">
        <v>1459.369995</v>
      </c>
      <c r="CO272">
        <v>1559.97998</v>
      </c>
      <c r="CP272" s="8">
        <f t="shared" si="197"/>
        <v>1.068940697249295</v>
      </c>
      <c r="CQ272" s="8">
        <f t="shared" si="198"/>
        <v>1.1069228773611999</v>
      </c>
      <c r="CR272" s="8">
        <f t="shared" si="199"/>
        <v>1.1502634970921133</v>
      </c>
      <c r="CS272" s="2">
        <f t="shared" si="217"/>
        <v>0.01857941954469746</v>
      </c>
      <c r="CT272" s="2">
        <f t="shared" si="218"/>
        <v>0.01970890675716719</v>
      </c>
      <c r="CU272" s="8">
        <f t="shared" si="208"/>
        <v>0.7975823442005177</v>
      </c>
      <c r="CV272" s="8">
        <f t="shared" si="209"/>
        <v>0.35</v>
      </c>
      <c r="CW272">
        <f t="shared" si="210"/>
        <v>2</v>
      </c>
      <c r="CX272">
        <f t="shared" si="211"/>
        <v>0</v>
      </c>
      <c r="CY272" s="2">
        <f t="shared" si="212"/>
        <v>0.9475461428114498</v>
      </c>
      <c r="CZ272">
        <f t="shared" si="213"/>
        <v>0.395</v>
      </c>
      <c r="DA272">
        <f t="shared" si="214"/>
        <v>2</v>
      </c>
      <c r="DB272" s="3" t="str">
        <f t="shared" si="215"/>
        <v>1_2013</v>
      </c>
      <c r="DC272">
        <f t="shared" si="216"/>
        <v>1</v>
      </c>
    </row>
    <row r="273" spans="5:107" ht="18">
      <c r="E273" t="str">
        <f t="shared" si="231"/>
        <v>2_1989</v>
      </c>
      <c r="F273" s="3">
        <v>32540</v>
      </c>
      <c r="G273">
        <v>289.950012</v>
      </c>
      <c r="H273" s="4">
        <v>0</v>
      </c>
      <c r="I273">
        <f t="shared" si="192"/>
        <v>0.9767888960623757</v>
      </c>
      <c r="J273">
        <f t="shared" si="193"/>
        <v>1.0615467988633371</v>
      </c>
      <c r="X273" s="3">
        <v>41365</v>
      </c>
      <c r="Y273">
        <v>16403.18</v>
      </c>
      <c r="Z273" s="2">
        <f t="shared" si="235"/>
        <v>0.012616546391348349</v>
      </c>
      <c r="AA273" s="2">
        <f t="shared" si="236"/>
        <v>0.004945002513272012</v>
      </c>
      <c r="AB273">
        <v>2798.456</v>
      </c>
      <c r="AC273">
        <v>2252.655</v>
      </c>
      <c r="AD273">
        <v>-508.931</v>
      </c>
      <c r="AE273">
        <f t="shared" si="232"/>
        <v>-545.8009999999999</v>
      </c>
      <c r="AF273">
        <f t="shared" si="233"/>
        <v>5051.111000000001</v>
      </c>
      <c r="AG273">
        <v>486.803</v>
      </c>
      <c r="AH273" t="str">
        <f t="shared" si="234"/>
        <v>4_2013</v>
      </c>
      <c r="AI273" s="2">
        <f t="shared" si="243"/>
        <v>-0.003102929661662479</v>
      </c>
      <c r="AJ273">
        <f t="shared" si="248"/>
        <v>0</v>
      </c>
      <c r="AK273">
        <f t="shared" si="249"/>
        <v>-1</v>
      </c>
      <c r="AL273" s="6">
        <f t="shared" si="244"/>
        <v>41365</v>
      </c>
      <c r="AM273">
        <f t="shared" si="245"/>
        <v>-1</v>
      </c>
      <c r="AN273" t="str">
        <f t="shared" si="237"/>
        <v>4_2013</v>
      </c>
      <c r="AO273">
        <v>1.097111652650265</v>
      </c>
      <c r="AP273">
        <v>11205.4</v>
      </c>
      <c r="AQ273">
        <v>101.16</v>
      </c>
      <c r="AR273">
        <v>231.797</v>
      </c>
      <c r="AS273" s="2">
        <f t="shared" si="220"/>
        <v>1.1349337468407856</v>
      </c>
      <c r="AT273" s="2">
        <f t="shared" si="220"/>
        <v>1.020556117198102</v>
      </c>
      <c r="AU273" s="2">
        <f t="shared" si="220"/>
        <v>1.0141048389522118</v>
      </c>
      <c r="AV273" s="2">
        <f t="shared" si="219"/>
        <v>1.0113880804757687</v>
      </c>
      <c r="AW273" s="2">
        <f t="shared" si="223"/>
        <v>0.11913278175858677</v>
      </c>
      <c r="AX273" s="2">
        <f t="shared" si="223"/>
        <v>-0.010809824930952283</v>
      </c>
      <c r="AY273" s="2">
        <f t="shared" si="223"/>
        <v>-0.001819177002020389</v>
      </c>
      <c r="AZ273" s="2">
        <f t="shared" si="221"/>
        <v>-0.00545253714521432</v>
      </c>
      <c r="BB273" s="2" t="str">
        <f t="shared" si="194"/>
        <v>4_2013</v>
      </c>
      <c r="BC273" s="2">
        <f t="shared" si="224"/>
        <v>-0.003102929661662479</v>
      </c>
      <c r="BD273" s="2">
        <f t="shared" si="225"/>
        <v>-0.001819177002020389</v>
      </c>
      <c r="BE273">
        <f t="shared" si="226"/>
        <v>-0.010998539419189601</v>
      </c>
      <c r="BF273" s="2">
        <f t="shared" si="227"/>
        <v>-0.0062713846952549</v>
      </c>
      <c r="BG273">
        <f t="shared" si="228"/>
        <v>4</v>
      </c>
      <c r="BH273">
        <f t="shared" si="195"/>
        <v>3</v>
      </c>
      <c r="BI273">
        <f t="shared" si="229"/>
        <v>1559.97998</v>
      </c>
      <c r="BJ273" s="8">
        <f t="shared" si="246"/>
        <v>1.0355325418983903</v>
      </c>
      <c r="BK273" s="8">
        <f t="shared" si="247"/>
        <v>1.0760779340257942</v>
      </c>
      <c r="BL273" s="8">
        <f t="shared" si="196"/>
        <v>1.1743612119945284</v>
      </c>
      <c r="BM273" t="str">
        <f>"3"&amp;RIGHT(BB272,5)</f>
        <v>3_2013</v>
      </c>
      <c r="BN273">
        <f t="shared" si="200"/>
        <v>3</v>
      </c>
      <c r="BP273">
        <f t="shared" si="207"/>
        <v>2</v>
      </c>
      <c r="BQ273" s="8">
        <f t="shared" si="202"/>
        <v>0.369</v>
      </c>
      <c r="BR273">
        <f t="shared" si="203"/>
        <v>3</v>
      </c>
      <c r="BS273" s="8">
        <f t="shared" si="204"/>
        <v>0.72</v>
      </c>
      <c r="BT273">
        <f t="shared" si="201"/>
        <v>3</v>
      </c>
      <c r="BU273" s="8">
        <f t="shared" si="205"/>
        <v>0.61</v>
      </c>
      <c r="BV273" s="8">
        <f t="shared" si="206"/>
        <v>1.089</v>
      </c>
      <c r="BY273">
        <f t="shared" si="238"/>
        <v>2013</v>
      </c>
      <c r="BZ273">
        <f aca="true" t="shared" si="250" ref="BZ273:BZ298">BZ269+1</f>
        <v>2013</v>
      </c>
      <c r="CA273">
        <f aca="true" t="shared" si="251" ref="CA273:CA298">CA269</f>
        <v>4</v>
      </c>
      <c r="CB273">
        <f aca="true" t="shared" si="252" ref="CB273:CB298">IF(CA273=1,12,CA273-1)</f>
        <v>3</v>
      </c>
      <c r="CC273">
        <f aca="true" t="shared" si="253" ref="CC273:CC295">CA273+2</f>
        <v>6</v>
      </c>
      <c r="CD273" t="str">
        <f t="shared" si="239"/>
        <v>3_2013</v>
      </c>
      <c r="CE273" t="str">
        <f t="shared" si="239"/>
        <v>6_2013</v>
      </c>
      <c r="CG273" s="3" t="str">
        <f t="shared" si="240"/>
        <v>4_2013</v>
      </c>
      <c r="CH273">
        <f t="shared" si="241"/>
        <v>0.012616546391348349</v>
      </c>
      <c r="CI273" s="2">
        <f t="shared" si="242"/>
        <v>-0.003102929661662479</v>
      </c>
      <c r="CJ273" s="2">
        <v>1.0151874724112462</v>
      </c>
      <c r="CK273" s="2">
        <v>1.0171579352715687</v>
      </c>
      <c r="CL273" s="2">
        <f t="shared" si="230"/>
        <v>0.0019704628603225416</v>
      </c>
      <c r="CM273">
        <f t="shared" si="222"/>
        <v>3</v>
      </c>
      <c r="CN273">
        <v>1559.97998</v>
      </c>
      <c r="CO273">
        <v>1615.410034</v>
      </c>
      <c r="CP273" s="8">
        <f t="shared" si="197"/>
        <v>1.0355325418983903</v>
      </c>
      <c r="CQ273" s="8">
        <f t="shared" si="198"/>
        <v>1.0760779340257942</v>
      </c>
      <c r="CR273" s="8">
        <f t="shared" si="199"/>
        <v>1.1743612119945284</v>
      </c>
      <c r="CS273" s="2">
        <f t="shared" si="217"/>
        <v>0.018561702273110367</v>
      </c>
      <c r="CT273" s="2">
        <f t="shared" si="218"/>
        <v>0.019382381331875642</v>
      </c>
      <c r="CU273" s="8">
        <f t="shared" si="208"/>
        <v>0.6509286023900264</v>
      </c>
      <c r="CV273" s="8">
        <f t="shared" si="209"/>
        <v>0.266</v>
      </c>
      <c r="CW273">
        <f t="shared" si="210"/>
        <v>2</v>
      </c>
      <c r="CX273">
        <f t="shared" si="211"/>
        <v>0</v>
      </c>
      <c r="CY273" s="2">
        <f t="shared" si="212"/>
        <v>1.1600902184583224</v>
      </c>
      <c r="CZ273">
        <f t="shared" si="213"/>
        <v>0.691</v>
      </c>
      <c r="DA273">
        <f t="shared" si="214"/>
        <v>3</v>
      </c>
      <c r="DB273" s="3" t="str">
        <f t="shared" si="215"/>
        <v>4_2013</v>
      </c>
      <c r="DC273">
        <f t="shared" si="216"/>
        <v>0</v>
      </c>
    </row>
    <row r="274" spans="5:107" ht="18">
      <c r="E274" t="str">
        <f t="shared" si="231"/>
        <v>3_1989</v>
      </c>
      <c r="F274" s="3">
        <v>32568</v>
      </c>
      <c r="G274">
        <v>295.290009</v>
      </c>
      <c r="H274" s="4">
        <v>0</v>
      </c>
      <c r="I274">
        <f t="shared" si="192"/>
        <v>0.9947783754854922</v>
      </c>
      <c r="J274">
        <f t="shared" si="193"/>
        <v>1.069223059953562</v>
      </c>
      <c r="X274" s="3">
        <v>41456</v>
      </c>
      <c r="Y274">
        <v>16531.685</v>
      </c>
      <c r="Z274" s="2">
        <f t="shared" si="235"/>
        <v>0.019174180691829967</v>
      </c>
      <c r="AA274" s="2">
        <f t="shared" si="236"/>
        <v>0.031706777294290056</v>
      </c>
      <c r="AB274">
        <v>2818.648</v>
      </c>
      <c r="AC274">
        <v>2266.774</v>
      </c>
      <c r="AD274">
        <v>-496.282</v>
      </c>
      <c r="AE274">
        <f t="shared" si="232"/>
        <v>-551.8740000000003</v>
      </c>
      <c r="AF274">
        <f t="shared" si="233"/>
        <v>5085.4220000000005</v>
      </c>
      <c r="AG274">
        <v>495.514</v>
      </c>
      <c r="AH274" t="str">
        <f t="shared" si="234"/>
        <v>7_2013</v>
      </c>
      <c r="AI274" s="2">
        <f t="shared" si="243"/>
        <v>0.0065576343004816184</v>
      </c>
      <c r="AJ274">
        <f t="shared" si="248"/>
        <v>1</v>
      </c>
      <c r="AK274">
        <f t="shared" si="249"/>
        <v>0</v>
      </c>
      <c r="AL274" s="6">
        <f t="shared" si="244"/>
        <v>41456</v>
      </c>
      <c r="AM274">
        <f t="shared" si="245"/>
        <v>1</v>
      </c>
      <c r="AN274" t="str">
        <f t="shared" si="237"/>
        <v>7_2013</v>
      </c>
      <c r="AO274">
        <v>1.1175375726559065</v>
      </c>
      <c r="AP274">
        <v>11296.7</v>
      </c>
      <c r="AQ274">
        <v>101.565</v>
      </c>
      <c r="AR274">
        <v>232.9</v>
      </c>
      <c r="AS274" s="2">
        <f t="shared" si="220"/>
        <v>1.1391297203812845</v>
      </c>
      <c r="AT274" s="2">
        <f t="shared" si="220"/>
        <v>1.029105782895456</v>
      </c>
      <c r="AU274" s="2">
        <f t="shared" si="220"/>
        <v>1.0151221364890257</v>
      </c>
      <c r="AV274" s="2">
        <f t="shared" si="219"/>
        <v>1.018854718054158</v>
      </c>
      <c r="AW274" s="2">
        <f t="shared" si="223"/>
        <v>0.004195973540498832</v>
      </c>
      <c r="AX274" s="2">
        <f t="shared" si="223"/>
        <v>0.008549665697354047</v>
      </c>
      <c r="AY274" s="2">
        <f t="shared" si="223"/>
        <v>0.0010172975368138992</v>
      </c>
      <c r="AZ274" s="2">
        <f t="shared" si="221"/>
        <v>0.00746663757838939</v>
      </c>
      <c r="BB274" s="2" t="str">
        <f t="shared" si="194"/>
        <v>7_2013</v>
      </c>
      <c r="BC274" s="2">
        <f t="shared" si="224"/>
        <v>0.0065576343004816184</v>
      </c>
      <c r="BD274" s="2">
        <f t="shared" si="225"/>
        <v>0.0010172975368138992</v>
      </c>
      <c r="BE274">
        <f t="shared" si="226"/>
        <v>-0.0061070647650713905</v>
      </c>
      <c r="BF274" s="2">
        <f t="shared" si="227"/>
        <v>-0.0030633822612924355</v>
      </c>
      <c r="BG274">
        <f t="shared" si="228"/>
        <v>2</v>
      </c>
      <c r="BH274">
        <f t="shared" si="195"/>
        <v>1</v>
      </c>
      <c r="BI274">
        <f t="shared" si="229"/>
        <v>1615.410034</v>
      </c>
      <c r="BJ274" s="8">
        <f t="shared" si="246"/>
        <v>1.0391541458012263</v>
      </c>
      <c r="BK274" s="8">
        <f t="shared" si="247"/>
        <v>1.13406499987111</v>
      </c>
      <c r="BL274" s="8">
        <f t="shared" si="196"/>
        <v>1.1692201857401612</v>
      </c>
      <c r="BM274" t="str">
        <f>"6"&amp;RIGHT(BB273,5)</f>
        <v>6_2013</v>
      </c>
      <c r="BN274">
        <f t="shared" si="200"/>
        <v>1</v>
      </c>
      <c r="BP274">
        <f t="shared" si="207"/>
        <v>4</v>
      </c>
      <c r="BQ274" s="8">
        <f t="shared" si="202"/>
        <v>0.768</v>
      </c>
      <c r="BR274">
        <f t="shared" si="203"/>
        <v>2</v>
      </c>
      <c r="BS274" s="8">
        <f t="shared" si="204"/>
        <v>0.355</v>
      </c>
      <c r="BT274">
        <f t="shared" si="201"/>
        <v>3</v>
      </c>
      <c r="BU274" s="8">
        <f t="shared" si="205"/>
        <v>0.64</v>
      </c>
      <c r="BV274" s="8">
        <f t="shared" si="206"/>
        <v>1.123</v>
      </c>
      <c r="BY274">
        <f t="shared" si="238"/>
        <v>2013</v>
      </c>
      <c r="BZ274">
        <f t="shared" si="250"/>
        <v>2013</v>
      </c>
      <c r="CA274">
        <f t="shared" si="251"/>
        <v>7</v>
      </c>
      <c r="CB274">
        <f t="shared" si="252"/>
        <v>6</v>
      </c>
      <c r="CC274">
        <f t="shared" si="253"/>
        <v>9</v>
      </c>
      <c r="CD274" t="str">
        <f t="shared" si="239"/>
        <v>6_2013</v>
      </c>
      <c r="CE274" t="str">
        <f t="shared" si="239"/>
        <v>9_2013</v>
      </c>
      <c r="CG274" s="3" t="str">
        <f t="shared" si="240"/>
        <v>7_2013</v>
      </c>
      <c r="CH274">
        <f t="shared" si="241"/>
        <v>0.019174180691829967</v>
      </c>
      <c r="CI274" s="2">
        <f t="shared" si="242"/>
        <v>0.0065576343004816184</v>
      </c>
      <c r="CJ274" s="2">
        <v>1.0171579352715687</v>
      </c>
      <c r="CK274" s="2">
        <v>1.010947341081748</v>
      </c>
      <c r="CL274" s="2">
        <f t="shared" si="230"/>
        <v>-0.006210594189820728</v>
      </c>
      <c r="CM274">
        <f t="shared" si="222"/>
        <v>1</v>
      </c>
      <c r="CN274">
        <v>1615.410034</v>
      </c>
      <c r="CO274">
        <v>1678.660034</v>
      </c>
      <c r="CP274" s="8">
        <f t="shared" si="197"/>
        <v>1.0391541458012263</v>
      </c>
      <c r="CQ274" s="8">
        <f t="shared" si="198"/>
        <v>1.13406499987111</v>
      </c>
      <c r="CR274" s="8">
        <f t="shared" si="199"/>
        <v>1.1692201857401612</v>
      </c>
      <c r="CS274" s="2">
        <f t="shared" si="217"/>
        <v>0.01849421409615272</v>
      </c>
      <c r="CT274" s="2">
        <f t="shared" si="218"/>
        <v>0.020020367157050245</v>
      </c>
      <c r="CU274" s="8">
        <f t="shared" si="208"/>
        <v>0.9577337189382019</v>
      </c>
      <c r="CV274" s="8">
        <f t="shared" si="209"/>
        <v>0.483</v>
      </c>
      <c r="CW274">
        <f t="shared" si="210"/>
        <v>2</v>
      </c>
      <c r="CX274">
        <f t="shared" si="211"/>
        <v>0</v>
      </c>
      <c r="CY274" s="2">
        <f t="shared" si="212"/>
        <v>0.6724518462104067</v>
      </c>
      <c r="CZ274">
        <f t="shared" si="213"/>
        <v>0.17</v>
      </c>
      <c r="DA274">
        <f t="shared" si="214"/>
        <v>1</v>
      </c>
      <c r="DB274" s="3" t="str">
        <f t="shared" si="215"/>
        <v>7_2013</v>
      </c>
      <c r="DC274">
        <f t="shared" si="216"/>
        <v>1</v>
      </c>
    </row>
    <row r="275" spans="5:107" ht="18">
      <c r="E275" t="str">
        <f t="shared" si="231"/>
        <v>4_1989</v>
      </c>
      <c r="F275" s="3">
        <v>32599</v>
      </c>
      <c r="G275">
        <v>307.769989</v>
      </c>
      <c r="H275" s="4">
        <v>0</v>
      </c>
      <c r="I275">
        <f t="shared" si="192"/>
        <v>1</v>
      </c>
      <c r="J275">
        <f t="shared" si="193"/>
        <v>1.0981816646004514</v>
      </c>
      <c r="X275" s="3">
        <v>41548</v>
      </c>
      <c r="Y275">
        <v>16663.649</v>
      </c>
      <c r="Z275" s="2">
        <f t="shared" si="235"/>
        <v>0.02614122744692482</v>
      </c>
      <c r="AA275" s="2">
        <f t="shared" si="236"/>
        <v>0.03231431699510434</v>
      </c>
      <c r="AB275">
        <v>2834.074</v>
      </c>
      <c r="AC275">
        <v>2333.157</v>
      </c>
      <c r="AD275">
        <v>-441.051</v>
      </c>
      <c r="AE275">
        <f t="shared" si="232"/>
        <v>-500.9169999999999</v>
      </c>
      <c r="AF275">
        <f t="shared" si="233"/>
        <v>5167.231</v>
      </c>
      <c r="AG275">
        <v>487.729</v>
      </c>
      <c r="AH275" t="str">
        <f t="shared" si="234"/>
        <v>10_2013</v>
      </c>
      <c r="AI275" s="2">
        <f t="shared" si="243"/>
        <v>0.006967046755094852</v>
      </c>
      <c r="AJ275">
        <f t="shared" si="248"/>
        <v>2</v>
      </c>
      <c r="AK275">
        <f t="shared" si="249"/>
        <v>0</v>
      </c>
      <c r="AL275" s="6">
        <f t="shared" si="244"/>
        <v>41548</v>
      </c>
      <c r="AM275">
        <f t="shared" si="245"/>
        <v>2</v>
      </c>
      <c r="AN275" t="str">
        <f t="shared" si="237"/>
        <v>10_2013</v>
      </c>
      <c r="AO275">
        <v>1.0476854585736244</v>
      </c>
      <c r="AP275">
        <v>11419.8</v>
      </c>
      <c r="AQ275">
        <v>102.004</v>
      </c>
      <c r="AR275">
        <v>233.669</v>
      </c>
      <c r="AS275" s="2">
        <f t="shared" si="220"/>
        <v>1.0399645445506822</v>
      </c>
      <c r="AT275" s="2">
        <f t="shared" si="220"/>
        <v>1.0288293482765456</v>
      </c>
      <c r="AU275" s="2">
        <f t="shared" si="220"/>
        <v>1.0152076117679845</v>
      </c>
      <c r="AV275" s="2">
        <f t="shared" si="219"/>
        <v>1.0087679914349115</v>
      </c>
      <c r="AW275" s="2">
        <f t="shared" si="223"/>
        <v>-0.09916517583060225</v>
      </c>
      <c r="AX275" s="2">
        <f t="shared" si="223"/>
        <v>-0.0002764346189103595</v>
      </c>
      <c r="AY275" s="2">
        <f t="shared" si="223"/>
        <v>8.547527895874651E-05</v>
      </c>
      <c r="AZ275" s="2">
        <f t="shared" si="221"/>
        <v>-0.010086726619246589</v>
      </c>
      <c r="BB275" s="2" t="str">
        <f t="shared" si="194"/>
        <v>10_2013</v>
      </c>
      <c r="BC275" s="2">
        <f t="shared" si="224"/>
        <v>0.006967046755094852</v>
      </c>
      <c r="BD275" s="2">
        <f t="shared" si="225"/>
        <v>8.547527895874651E-05</v>
      </c>
      <c r="BE275">
        <f t="shared" si="226"/>
        <v>0.011455559574296892</v>
      </c>
      <c r="BF275" s="2">
        <f t="shared" si="227"/>
        <v>-0.0038600988896486665</v>
      </c>
      <c r="BG275">
        <f t="shared" si="228"/>
        <v>2</v>
      </c>
      <c r="BH275">
        <f t="shared" si="195"/>
        <v>2</v>
      </c>
      <c r="BI275">
        <f t="shared" si="229"/>
        <v>1678.660034</v>
      </c>
      <c r="BJ275" s="8">
        <f t="shared" si="246"/>
        <v>1.0913347210838524</v>
      </c>
      <c r="BK275" s="8">
        <f t="shared" si="247"/>
        <v>1.1251652995510584</v>
      </c>
      <c r="BL275" s="8">
        <f t="shared" si="196"/>
        <v>1.1827528509563598</v>
      </c>
      <c r="BM275" t="str">
        <f>"9"&amp;RIGHT(BB274,5)</f>
        <v>9_2013</v>
      </c>
      <c r="BN275">
        <f t="shared" si="200"/>
        <v>2</v>
      </c>
      <c r="BP275">
        <f t="shared" si="207"/>
        <v>4</v>
      </c>
      <c r="BQ275" s="8">
        <f t="shared" si="202"/>
        <v>0.788</v>
      </c>
      <c r="BR275">
        <f t="shared" si="203"/>
        <v>2</v>
      </c>
      <c r="BS275" s="8">
        <f t="shared" si="204"/>
        <v>0.498</v>
      </c>
      <c r="BT275">
        <f t="shared" si="201"/>
        <v>3</v>
      </c>
      <c r="BU275" s="8">
        <f t="shared" si="205"/>
        <v>0.743</v>
      </c>
      <c r="BV275" s="8">
        <f t="shared" si="206"/>
        <v>1.286</v>
      </c>
      <c r="BY275">
        <f t="shared" si="238"/>
        <v>2013</v>
      </c>
      <c r="BZ275">
        <f t="shared" si="250"/>
        <v>2013</v>
      </c>
      <c r="CA275">
        <f t="shared" si="251"/>
        <v>10</v>
      </c>
      <c r="CB275">
        <f t="shared" si="252"/>
        <v>9</v>
      </c>
      <c r="CC275">
        <f t="shared" si="253"/>
        <v>12</v>
      </c>
      <c r="CD275" t="str">
        <f t="shared" si="239"/>
        <v>9_2013</v>
      </c>
      <c r="CE275" t="str">
        <f t="shared" si="239"/>
        <v>12_2013</v>
      </c>
      <c r="CG275" s="3" t="str">
        <f t="shared" si="240"/>
        <v>10_2013</v>
      </c>
      <c r="CH275">
        <f t="shared" si="241"/>
        <v>0.02614122744692482</v>
      </c>
      <c r="CI275" s="2">
        <f t="shared" si="242"/>
        <v>0.006967046755094852</v>
      </c>
      <c r="CJ275" s="2">
        <v>1.010947341081748</v>
      </c>
      <c r="CK275" s="2">
        <v>1.0151283836675733</v>
      </c>
      <c r="CL275" s="2">
        <f t="shared" si="230"/>
        <v>0.004181042585825301</v>
      </c>
      <c r="CM275">
        <f t="shared" si="222"/>
        <v>2</v>
      </c>
      <c r="CN275">
        <v>1678.660034</v>
      </c>
      <c r="CO275">
        <v>1831.97998</v>
      </c>
      <c r="CP275" s="8">
        <f t="shared" si="197"/>
        <v>1.0913347210838524</v>
      </c>
      <c r="CQ275" s="8">
        <f t="shared" si="198"/>
        <v>1.1251652995510584</v>
      </c>
      <c r="CR275" s="8">
        <f t="shared" si="199"/>
        <v>1.1827528509563598</v>
      </c>
      <c r="CS275" s="2">
        <f t="shared" si="217"/>
        <v>0.018612300919468652</v>
      </c>
      <c r="CT275" s="2">
        <f t="shared" si="218"/>
        <v>0.020267085046591804</v>
      </c>
      <c r="CU275" s="8">
        <f t="shared" si="208"/>
        <v>1.289836569335403</v>
      </c>
      <c r="CV275" s="8">
        <f t="shared" si="209"/>
        <v>0.704</v>
      </c>
      <c r="CW275">
        <f t="shared" si="210"/>
        <v>3</v>
      </c>
      <c r="CX275">
        <f t="shared" si="211"/>
        <v>1</v>
      </c>
      <c r="CY275" s="2">
        <f t="shared" si="212"/>
        <v>0.6562383421652213</v>
      </c>
      <c r="CZ275">
        <f t="shared" si="213"/>
        <v>0.158</v>
      </c>
      <c r="DA275">
        <f t="shared" si="214"/>
        <v>1</v>
      </c>
      <c r="DB275" s="3" t="str">
        <f t="shared" si="215"/>
        <v>10_2013</v>
      </c>
      <c r="DC275">
        <f t="shared" si="216"/>
        <v>1</v>
      </c>
    </row>
    <row r="276" spans="5:107" ht="18">
      <c r="E276" t="str">
        <f t="shared" si="231"/>
        <v>5_1989</v>
      </c>
      <c r="F276" s="3">
        <v>32629</v>
      </c>
      <c r="G276">
        <v>321.970001</v>
      </c>
      <c r="H276" s="4">
        <v>0</v>
      </c>
      <c r="I276">
        <f aca="true" t="shared" si="254" ref="I276:I339">$G276/MAX($G265:$G276)</f>
        <v>1</v>
      </c>
      <c r="J276">
        <f aca="true" t="shared" si="255" ref="J276:J339">G276/AVERAGE(G265:G276)</f>
        <v>1.1298217015916308</v>
      </c>
      <c r="X276" s="3">
        <v>41640</v>
      </c>
      <c r="Y276">
        <v>16616.54</v>
      </c>
      <c r="Z276" s="2">
        <f t="shared" si="235"/>
        <v>0.014257249176644837</v>
      </c>
      <c r="AA276" s="2">
        <f t="shared" si="236"/>
        <v>-0.011260344444356418</v>
      </c>
      <c r="AB276">
        <v>2866.196</v>
      </c>
      <c r="AC276">
        <v>2316.68</v>
      </c>
      <c r="AD276">
        <v>-506.318</v>
      </c>
      <c r="AE276">
        <f t="shared" si="232"/>
        <v>-549.5160000000001</v>
      </c>
      <c r="AF276">
        <f t="shared" si="233"/>
        <v>5182.876</v>
      </c>
      <c r="AG276">
        <v>484.319</v>
      </c>
      <c r="AH276" t="str">
        <f t="shared" si="234"/>
        <v>1_2014</v>
      </c>
      <c r="AI276" s="2">
        <f t="shared" si="243"/>
        <v>-0.011883978270279982</v>
      </c>
      <c r="AJ276">
        <f t="shared" si="248"/>
        <v>0</v>
      </c>
      <c r="AK276">
        <f t="shared" si="249"/>
        <v>-1</v>
      </c>
      <c r="AL276" s="6">
        <f t="shared" si="244"/>
        <v>41640</v>
      </c>
      <c r="AM276">
        <f t="shared" si="245"/>
        <v>-1</v>
      </c>
      <c r="AN276" t="str">
        <f t="shared" si="237"/>
        <v>1_2014</v>
      </c>
      <c r="AO276">
        <v>1.0497855632081214</v>
      </c>
      <c r="AP276">
        <v>11503.7</v>
      </c>
      <c r="AQ276">
        <v>102.399</v>
      </c>
      <c r="AR276">
        <v>235.288</v>
      </c>
      <c r="AS276" s="2">
        <f t="shared" si="220"/>
        <v>1.0393688719714336</v>
      </c>
      <c r="AT276" s="2">
        <f t="shared" si="220"/>
        <v>1.0268593565894242</v>
      </c>
      <c r="AU276" s="2">
        <f t="shared" si="220"/>
        <v>1.0152084469340208</v>
      </c>
      <c r="AV276" s="2">
        <f t="shared" si="219"/>
        <v>1.0155775879557492</v>
      </c>
      <c r="AW276" s="2">
        <f t="shared" si="223"/>
        <v>-0.0005956725792486406</v>
      </c>
      <c r="AX276" s="2">
        <f t="shared" si="223"/>
        <v>-0.0019699916871214196</v>
      </c>
      <c r="AY276" s="2">
        <f t="shared" si="223"/>
        <v>8.35166036328161E-07</v>
      </c>
      <c r="AZ276" s="2">
        <f t="shared" si="221"/>
        <v>0.00680959652083768</v>
      </c>
      <c r="BB276" s="2" t="str">
        <f t="shared" si="194"/>
        <v>1_2014</v>
      </c>
      <c r="BC276" s="2">
        <f t="shared" si="224"/>
        <v>-0.011883978270279982</v>
      </c>
      <c r="BD276" s="2">
        <f t="shared" si="225"/>
        <v>8.35166036328161E-07</v>
      </c>
      <c r="BE276">
        <f t="shared" si="226"/>
        <v>-0.0014622268763659907</v>
      </c>
      <c r="BF276" s="2">
        <f t="shared" si="227"/>
        <v>-0.0007155690202114151</v>
      </c>
      <c r="BG276">
        <f t="shared" si="228"/>
        <v>3</v>
      </c>
      <c r="BH276">
        <f t="shared" si="195"/>
        <v>3</v>
      </c>
      <c r="BI276">
        <f t="shared" si="229"/>
        <v>1831.97998</v>
      </c>
      <c r="BJ276" s="8">
        <f t="shared" si="246"/>
        <v>1.0309992688893903</v>
      </c>
      <c r="BK276" s="8">
        <f t="shared" si="247"/>
        <v>1.0837672696619753</v>
      </c>
      <c r="BL276" s="8">
        <f t="shared" si="196"/>
        <v>1.0623315021160875</v>
      </c>
      <c r="BM276" t="str">
        <f>"12"&amp;RIGHT(BB275,5)</f>
        <v>12_2013</v>
      </c>
      <c r="BN276">
        <f t="shared" si="200"/>
        <v>3</v>
      </c>
      <c r="BP276">
        <f t="shared" si="207"/>
        <v>1</v>
      </c>
      <c r="BQ276" s="8">
        <f t="shared" si="202"/>
        <v>0.083</v>
      </c>
      <c r="BR276">
        <f t="shared" si="203"/>
        <v>3</v>
      </c>
      <c r="BS276" s="8">
        <f t="shared" si="204"/>
        <v>0.528</v>
      </c>
      <c r="BT276">
        <f t="shared" si="201"/>
        <v>1</v>
      </c>
      <c r="BU276" s="8">
        <f t="shared" si="205"/>
        <v>0.192</v>
      </c>
      <c r="BV276" s="8">
        <f t="shared" si="206"/>
        <v>0.611</v>
      </c>
      <c r="BY276">
        <f t="shared" si="238"/>
        <v>2013</v>
      </c>
      <c r="BZ276">
        <f t="shared" si="250"/>
        <v>2014</v>
      </c>
      <c r="CA276">
        <f t="shared" si="251"/>
        <v>1</v>
      </c>
      <c r="CB276">
        <f t="shared" si="252"/>
        <v>12</v>
      </c>
      <c r="CC276">
        <f t="shared" si="253"/>
        <v>3</v>
      </c>
      <c r="CD276" t="str">
        <f t="shared" si="239"/>
        <v>12_2013</v>
      </c>
      <c r="CE276" t="str">
        <f t="shared" si="239"/>
        <v>3_2014</v>
      </c>
      <c r="CG276" s="3" t="str">
        <f t="shared" si="240"/>
        <v>1_2014</v>
      </c>
      <c r="CH276">
        <f t="shared" si="241"/>
        <v>0.014257249176644837</v>
      </c>
      <c r="CI276" s="2">
        <f t="shared" si="242"/>
        <v>-0.011883978270279982</v>
      </c>
      <c r="CJ276" s="2">
        <v>1.0151283836675733</v>
      </c>
      <c r="CK276" s="2">
        <v>1.016126949139408</v>
      </c>
      <c r="CL276" s="2">
        <f t="shared" si="230"/>
        <v>0.0009985654718347448</v>
      </c>
      <c r="CM276">
        <f t="shared" si="222"/>
        <v>3</v>
      </c>
      <c r="CN276">
        <v>1831.97998</v>
      </c>
      <c r="CO276">
        <v>1888.77002</v>
      </c>
      <c r="CP276" s="8">
        <f t="shared" si="197"/>
        <v>1.0309992688893903</v>
      </c>
      <c r="CQ276" s="8">
        <f t="shared" si="198"/>
        <v>1.0837672696619753</v>
      </c>
      <c r="CR276" s="8">
        <f t="shared" si="199"/>
        <v>1.0623315021160875</v>
      </c>
      <c r="CS276" s="2">
        <f t="shared" si="217"/>
        <v>0.018533846113843976</v>
      </c>
      <c r="CT276" s="2">
        <f t="shared" si="218"/>
        <v>0.01910496306154963</v>
      </c>
      <c r="CU276" s="8">
        <f t="shared" si="208"/>
        <v>0.7462589239619505</v>
      </c>
      <c r="CV276" s="8">
        <f t="shared" si="209"/>
        <v>0.333</v>
      </c>
      <c r="CW276">
        <f t="shared" si="210"/>
        <v>2</v>
      </c>
      <c r="CX276">
        <f t="shared" si="211"/>
        <v>0</v>
      </c>
      <c r="CY276" s="2">
        <f t="shared" si="212"/>
        <v>1.6220361814882283</v>
      </c>
      <c r="CZ276">
        <f t="shared" si="213"/>
        <v>0.97</v>
      </c>
      <c r="DA276">
        <f t="shared" si="214"/>
        <v>4</v>
      </c>
      <c r="DB276" s="3" t="str">
        <f t="shared" si="215"/>
        <v>1_2014</v>
      </c>
      <c r="DC276">
        <f t="shared" si="216"/>
        <v>0</v>
      </c>
    </row>
    <row r="277" spans="5:107" ht="18">
      <c r="E277" t="str">
        <f t="shared" si="231"/>
        <v>6_1989</v>
      </c>
      <c r="F277" s="3">
        <v>32660</v>
      </c>
      <c r="G277">
        <v>321.549988</v>
      </c>
      <c r="H277" s="4">
        <v>0</v>
      </c>
      <c r="I277">
        <f t="shared" si="254"/>
        <v>0.9986954902671196</v>
      </c>
      <c r="J277">
        <f t="shared" si="255"/>
        <v>1.112713130924759</v>
      </c>
      <c r="X277" s="3">
        <v>41730</v>
      </c>
      <c r="Y277">
        <v>16841.475</v>
      </c>
      <c r="Z277" s="2">
        <f t="shared" si="235"/>
        <v>0.026720123780876515</v>
      </c>
      <c r="AA277" s="2">
        <f t="shared" si="236"/>
        <v>0.05525668097740288</v>
      </c>
      <c r="AB277">
        <v>2939.015</v>
      </c>
      <c r="AC277">
        <v>2366.786</v>
      </c>
      <c r="AD277">
        <v>-507.643</v>
      </c>
      <c r="AE277">
        <f t="shared" si="232"/>
        <v>-572.2289999999998</v>
      </c>
      <c r="AF277">
        <f t="shared" si="233"/>
        <v>5305.8009999999995</v>
      </c>
      <c r="AG277">
        <v>499.828</v>
      </c>
      <c r="AH277" t="str">
        <f t="shared" si="234"/>
        <v>4_2014</v>
      </c>
      <c r="AI277" s="2">
        <f t="shared" si="243"/>
        <v>0.012462874604231677</v>
      </c>
      <c r="AJ277">
        <f t="shared" si="248"/>
        <v>1</v>
      </c>
      <c r="AK277">
        <f t="shared" si="249"/>
        <v>0</v>
      </c>
      <c r="AL277" s="6">
        <f t="shared" si="244"/>
        <v>41730</v>
      </c>
      <c r="AM277">
        <f t="shared" si="245"/>
        <v>1</v>
      </c>
      <c r="AN277" t="str">
        <f t="shared" si="237"/>
        <v>4_2014</v>
      </c>
      <c r="AO277">
        <v>1.0473892232491588</v>
      </c>
      <c r="AP277">
        <v>11707.1</v>
      </c>
      <c r="AQ277">
        <v>102.829</v>
      </c>
      <c r="AR277">
        <v>236.468</v>
      </c>
      <c r="AS277" s="2">
        <f t="shared" si="220"/>
        <v>0.9546787883612458</v>
      </c>
      <c r="AT277" s="2">
        <f t="shared" si="220"/>
        <v>1.0447730558480732</v>
      </c>
      <c r="AU277" s="2">
        <f t="shared" si="220"/>
        <v>1.0164986160537761</v>
      </c>
      <c r="AV277" s="2">
        <f t="shared" si="219"/>
        <v>1.0201512530360617</v>
      </c>
      <c r="AW277" s="2">
        <f t="shared" si="223"/>
        <v>-0.08469008361018782</v>
      </c>
      <c r="AX277" s="2">
        <f t="shared" si="223"/>
        <v>0.017913699258649052</v>
      </c>
      <c r="AY277" s="2">
        <f t="shared" si="223"/>
        <v>0.0012901691197553244</v>
      </c>
      <c r="AZ277" s="2">
        <f t="shared" si="221"/>
        <v>0.004573665080312539</v>
      </c>
      <c r="BB277" s="2" t="str">
        <f t="shared" si="194"/>
        <v>4_2014</v>
      </c>
      <c r="BC277" s="2">
        <f t="shared" si="224"/>
        <v>0.012462874604231677</v>
      </c>
      <c r="BD277" s="2">
        <f t="shared" si="225"/>
        <v>0.0012901691197553244</v>
      </c>
      <c r="BE277">
        <f t="shared" si="226"/>
        <v>0.014103577389528166</v>
      </c>
      <c r="BF277" s="2">
        <f t="shared" si="227"/>
        <v>0.0023937771015642983</v>
      </c>
      <c r="BG277">
        <f t="shared" si="228"/>
        <v>2</v>
      </c>
      <c r="BH277">
        <f t="shared" si="195"/>
        <v>2</v>
      </c>
      <c r="BI277">
        <f t="shared" si="229"/>
        <v>1888.77002</v>
      </c>
      <c r="BJ277" s="8">
        <f t="shared" si="246"/>
        <v>1.0511814143470999</v>
      </c>
      <c r="BK277" s="8">
        <f t="shared" si="247"/>
        <v>1.030390160470675</v>
      </c>
      <c r="BL277" s="8">
        <f t="shared" si="196"/>
        <v>1.0900744294956568</v>
      </c>
      <c r="BM277" t="str">
        <f>"3"&amp;RIGHT(BB276,5)</f>
        <v>3_2014</v>
      </c>
      <c r="BN277">
        <f t="shared" si="200"/>
        <v>2</v>
      </c>
      <c r="BP277">
        <f t="shared" si="207"/>
        <v>4</v>
      </c>
      <c r="BQ277" s="8">
        <f t="shared" si="202"/>
        <v>0.876</v>
      </c>
      <c r="BR277">
        <f t="shared" si="203"/>
        <v>2</v>
      </c>
      <c r="BS277" s="8">
        <f t="shared" si="204"/>
        <v>0.30600000000000005</v>
      </c>
      <c r="BT277">
        <f t="shared" si="201"/>
        <v>3</v>
      </c>
      <c r="BU277" s="8">
        <f t="shared" si="205"/>
        <v>0.679</v>
      </c>
      <c r="BV277" s="8">
        <f t="shared" si="206"/>
        <v>1.182</v>
      </c>
      <c r="BY277">
        <f t="shared" si="238"/>
        <v>2014</v>
      </c>
      <c r="BZ277">
        <f t="shared" si="250"/>
        <v>2014</v>
      </c>
      <c r="CA277">
        <f t="shared" si="251"/>
        <v>4</v>
      </c>
      <c r="CB277">
        <f t="shared" si="252"/>
        <v>3</v>
      </c>
      <c r="CC277">
        <f t="shared" si="253"/>
        <v>6</v>
      </c>
      <c r="CD277" t="str">
        <f t="shared" si="239"/>
        <v>3_2014</v>
      </c>
      <c r="CE277" t="str">
        <f t="shared" si="239"/>
        <v>6_2014</v>
      </c>
      <c r="CG277" s="3" t="str">
        <f t="shared" si="240"/>
        <v>4_2014</v>
      </c>
      <c r="CH277">
        <f t="shared" si="241"/>
        <v>0.026720123780876515</v>
      </c>
      <c r="CI277" s="2">
        <f t="shared" si="242"/>
        <v>0.012462874604231677</v>
      </c>
      <c r="CJ277" s="2">
        <v>1.016126949139408</v>
      </c>
      <c r="CK277" s="2">
        <v>1.0205898169459442</v>
      </c>
      <c r="CL277" s="2">
        <f t="shared" si="230"/>
        <v>0.004462867806536153</v>
      </c>
      <c r="CM277">
        <f t="shared" si="222"/>
        <v>2</v>
      </c>
      <c r="CN277">
        <v>1888.77002</v>
      </c>
      <c r="CO277">
        <v>1985.439941</v>
      </c>
      <c r="CP277" s="8">
        <f t="shared" si="197"/>
        <v>1.0511814143470999</v>
      </c>
      <c r="CQ277" s="8">
        <f t="shared" si="198"/>
        <v>1.030390160470675</v>
      </c>
      <c r="CR277" s="8">
        <f t="shared" si="199"/>
        <v>1.0900744294956568</v>
      </c>
      <c r="CS277" s="2">
        <f t="shared" si="217"/>
        <v>0.018680121376373673</v>
      </c>
      <c r="CT277" s="2">
        <f t="shared" si="218"/>
        <v>0.018759188331470167</v>
      </c>
      <c r="CU277" s="8">
        <f t="shared" si="208"/>
        <v>1.4243752612713625</v>
      </c>
      <c r="CV277" s="8">
        <f t="shared" si="209"/>
        <v>0.829</v>
      </c>
      <c r="CW277">
        <f t="shared" si="210"/>
        <v>4</v>
      </c>
      <c r="CX277">
        <f t="shared" si="211"/>
        <v>1</v>
      </c>
      <c r="CY277" s="2">
        <f t="shared" si="212"/>
        <v>0.3356389208309123</v>
      </c>
      <c r="CZ277">
        <f t="shared" si="213"/>
        <v>0.041</v>
      </c>
      <c r="DA277">
        <f t="shared" si="214"/>
        <v>1</v>
      </c>
      <c r="DB277" s="3" t="str">
        <f t="shared" si="215"/>
        <v>4_2014</v>
      </c>
      <c r="DC277">
        <f t="shared" si="216"/>
        <v>1</v>
      </c>
    </row>
    <row r="278" spans="5:107" ht="18">
      <c r="E278" t="str">
        <f t="shared" si="231"/>
        <v>7_1989</v>
      </c>
      <c r="F278" s="3">
        <v>32690</v>
      </c>
      <c r="G278">
        <v>344.73999</v>
      </c>
      <c r="H278" s="4">
        <v>0</v>
      </c>
      <c r="I278">
        <f t="shared" si="254"/>
        <v>1</v>
      </c>
      <c r="J278">
        <f t="shared" si="255"/>
        <v>1.1684285941360197</v>
      </c>
      <c r="X278" s="3">
        <v>41821</v>
      </c>
      <c r="Y278">
        <v>17047.098</v>
      </c>
      <c r="Z278" s="2">
        <f t="shared" si="235"/>
        <v>0.031177281686652014</v>
      </c>
      <c r="AA278" s="2">
        <f t="shared" si="236"/>
        <v>0.04973899769808954</v>
      </c>
      <c r="AB278">
        <v>2946.58</v>
      </c>
      <c r="AC278">
        <v>2377.339</v>
      </c>
      <c r="AD278">
        <v>-492.266</v>
      </c>
      <c r="AE278">
        <f t="shared" si="232"/>
        <v>-569.241</v>
      </c>
      <c r="AF278">
        <f t="shared" si="233"/>
        <v>5323.919</v>
      </c>
      <c r="AG278">
        <v>507.133</v>
      </c>
      <c r="AH278" t="str">
        <f t="shared" si="234"/>
        <v>7_2014</v>
      </c>
      <c r="AI278" s="2">
        <f t="shared" si="243"/>
        <v>0.0044571579057754995</v>
      </c>
      <c r="AJ278">
        <f t="shared" si="248"/>
        <v>2</v>
      </c>
      <c r="AK278">
        <f t="shared" si="249"/>
        <v>0</v>
      </c>
      <c r="AL278" s="6">
        <f t="shared" si="244"/>
        <v>41821</v>
      </c>
      <c r="AM278">
        <f t="shared" si="245"/>
        <v>2</v>
      </c>
      <c r="AN278" t="str">
        <f t="shared" si="237"/>
        <v>7_2014</v>
      </c>
      <c r="AO278">
        <v>1.0134008176184968</v>
      </c>
      <c r="AP278">
        <v>11858.1</v>
      </c>
      <c r="AQ278">
        <v>103.298</v>
      </c>
      <c r="AR278">
        <v>237.498</v>
      </c>
      <c r="AS278" s="2">
        <f t="shared" si="220"/>
        <v>0.9068158802124913</v>
      </c>
      <c r="AT278" s="2">
        <f t="shared" si="220"/>
        <v>1.0496959288995902</v>
      </c>
      <c r="AU278" s="2">
        <f t="shared" si="220"/>
        <v>1.0170629646039482</v>
      </c>
      <c r="AV278" s="2">
        <f t="shared" si="219"/>
        <v>1.019742378703306</v>
      </c>
      <c r="AW278" s="2">
        <f t="shared" si="223"/>
        <v>-0.04786290814875449</v>
      </c>
      <c r="AX278" s="2">
        <f t="shared" si="223"/>
        <v>0.004922873051516952</v>
      </c>
      <c r="AY278" s="2">
        <f t="shared" si="223"/>
        <v>0.0005643485501720669</v>
      </c>
      <c r="AZ278" s="2">
        <f t="shared" si="221"/>
        <v>-0.0004088743327557154</v>
      </c>
      <c r="BB278" s="2" t="str">
        <f t="shared" si="194"/>
        <v>7_2014</v>
      </c>
      <c r="BC278" s="2">
        <f t="shared" si="224"/>
        <v>0.0044571579057754995</v>
      </c>
      <c r="BD278" s="2">
        <f t="shared" si="225"/>
        <v>0.0005643485501720669</v>
      </c>
      <c r="BE278">
        <f t="shared" si="226"/>
        <v>0.012003100994822047</v>
      </c>
      <c r="BF278" s="2">
        <f t="shared" si="227"/>
        <v>0.001940828114922466</v>
      </c>
      <c r="BG278">
        <f t="shared" si="228"/>
        <v>2</v>
      </c>
      <c r="BH278">
        <f t="shared" si="195"/>
        <v>1</v>
      </c>
      <c r="BI278">
        <f t="shared" si="229"/>
        <v>1985.439941</v>
      </c>
      <c r="BJ278" s="8">
        <f t="shared" si="246"/>
        <v>0.9802210602350322</v>
      </c>
      <c r="BK278" s="8">
        <f t="shared" si="247"/>
        <v>1.0369993367631158</v>
      </c>
      <c r="BL278" s="8">
        <f t="shared" si="196"/>
        <v>1.0410589201499296</v>
      </c>
      <c r="BM278" t="str">
        <f>"6"&amp;RIGHT(BB277,5)</f>
        <v>6_2014</v>
      </c>
      <c r="BN278">
        <f t="shared" si="200"/>
        <v>1</v>
      </c>
      <c r="BP278">
        <f t="shared" si="207"/>
        <v>3</v>
      </c>
      <c r="BQ278" s="8">
        <f t="shared" si="202"/>
        <v>0.729</v>
      </c>
      <c r="BR278">
        <f t="shared" si="203"/>
        <v>2</v>
      </c>
      <c r="BS278" s="8">
        <f t="shared" si="204"/>
        <v>0.41400000000000003</v>
      </c>
      <c r="BT278">
        <f t="shared" si="201"/>
        <v>3</v>
      </c>
      <c r="BU278" s="8">
        <f t="shared" si="205"/>
        <v>0.66</v>
      </c>
      <c r="BV278" s="8">
        <f t="shared" si="206"/>
        <v>1.143</v>
      </c>
      <c r="BY278">
        <f t="shared" si="238"/>
        <v>2014</v>
      </c>
      <c r="BZ278">
        <f t="shared" si="250"/>
        <v>2014</v>
      </c>
      <c r="CA278">
        <f t="shared" si="251"/>
        <v>7</v>
      </c>
      <c r="CB278">
        <f t="shared" si="252"/>
        <v>6</v>
      </c>
      <c r="CC278">
        <f t="shared" si="253"/>
        <v>9</v>
      </c>
      <c r="CD278" t="str">
        <f t="shared" si="239"/>
        <v>6_2014</v>
      </c>
      <c r="CE278" t="str">
        <f t="shared" si="239"/>
        <v>9_2014</v>
      </c>
      <c r="CG278" s="3" t="str">
        <f t="shared" si="240"/>
        <v>7_2014</v>
      </c>
      <c r="CH278">
        <f t="shared" si="241"/>
        <v>0.031177281686652014</v>
      </c>
      <c r="CI278" s="2">
        <f t="shared" si="242"/>
        <v>0.0044571579057754995</v>
      </c>
      <c r="CJ278" s="2">
        <v>1.0205898169459442</v>
      </c>
      <c r="CK278" s="2">
        <v>1.016840509711232</v>
      </c>
      <c r="CL278" s="2">
        <f t="shared" si="230"/>
        <v>-0.003749307234712118</v>
      </c>
      <c r="CM278">
        <f t="shared" si="222"/>
        <v>1</v>
      </c>
      <c r="CN278">
        <v>1985.439941</v>
      </c>
      <c r="CO278">
        <v>1946.170044</v>
      </c>
      <c r="CP278" s="8">
        <f t="shared" si="197"/>
        <v>0.9802210602350322</v>
      </c>
      <c r="CQ278" s="8">
        <f t="shared" si="198"/>
        <v>1.0369993367631158</v>
      </c>
      <c r="CR278" s="8">
        <f t="shared" si="199"/>
        <v>1.0410589201499296</v>
      </c>
      <c r="CS278" s="2">
        <f t="shared" si="217"/>
        <v>0.018638285293386538</v>
      </c>
      <c r="CT278" s="2">
        <f t="shared" si="218"/>
        <v>0.018832453358547774</v>
      </c>
      <c r="CU278" s="8">
        <f t="shared" si="208"/>
        <v>1.6555082385217275</v>
      </c>
      <c r="CV278" s="8">
        <f t="shared" si="209"/>
        <v>0.887</v>
      </c>
      <c r="CW278">
        <f t="shared" si="210"/>
        <v>4</v>
      </c>
      <c r="CX278">
        <f t="shared" si="211"/>
        <v>1</v>
      </c>
      <c r="CY278" s="2">
        <f t="shared" si="212"/>
        <v>0.7633256899185437</v>
      </c>
      <c r="CZ278">
        <f t="shared" si="213"/>
        <v>0.225</v>
      </c>
      <c r="DA278">
        <f t="shared" si="214"/>
        <v>1</v>
      </c>
      <c r="DB278" s="3" t="str">
        <f t="shared" si="215"/>
        <v>7_2014</v>
      </c>
      <c r="DC278">
        <f t="shared" si="216"/>
        <v>1</v>
      </c>
    </row>
    <row r="279" spans="5:107" ht="18">
      <c r="E279" t="str">
        <f t="shared" si="231"/>
        <v>8_1989</v>
      </c>
      <c r="F279" s="3">
        <v>32721</v>
      </c>
      <c r="G279">
        <v>351.450012</v>
      </c>
      <c r="H279" s="4">
        <v>0</v>
      </c>
      <c r="I279">
        <f t="shared" si="254"/>
        <v>1</v>
      </c>
      <c r="J279">
        <f t="shared" si="255"/>
        <v>1.160651167873728</v>
      </c>
      <c r="X279" s="3">
        <v>41913</v>
      </c>
      <c r="Y279">
        <v>17143.038</v>
      </c>
      <c r="Z279" s="2">
        <f t="shared" si="235"/>
        <v>0.0287685488334517</v>
      </c>
      <c r="AA279" s="2">
        <f t="shared" si="236"/>
        <v>0.022702505615013635</v>
      </c>
      <c r="AB279">
        <v>3018.206</v>
      </c>
      <c r="AC279">
        <v>2400.29</v>
      </c>
      <c r="AD279">
        <v>-524.406</v>
      </c>
      <c r="AE279">
        <f t="shared" si="232"/>
        <v>-617.9160000000002</v>
      </c>
      <c r="AF279">
        <f t="shared" si="233"/>
        <v>5418.496</v>
      </c>
      <c r="AG279">
        <v>525.151</v>
      </c>
      <c r="AH279" t="str">
        <f t="shared" si="234"/>
        <v>10_2014</v>
      </c>
      <c r="AI279" s="2">
        <f t="shared" si="243"/>
        <v>-0.0024087328532003127</v>
      </c>
      <c r="AJ279">
        <f t="shared" si="248"/>
        <v>0</v>
      </c>
      <c r="AK279">
        <f t="shared" si="249"/>
        <v>-1</v>
      </c>
      <c r="AL279" s="6">
        <f t="shared" si="244"/>
        <v>41913</v>
      </c>
      <c r="AM279">
        <f t="shared" si="245"/>
        <v>-1</v>
      </c>
      <c r="AN279" t="str">
        <f t="shared" si="237"/>
        <v>10_2014</v>
      </c>
      <c r="AO279">
        <v>1.1095937990796367</v>
      </c>
      <c r="AP279">
        <v>12018.4</v>
      </c>
      <c r="AQ279">
        <v>103.546</v>
      </c>
      <c r="AR279">
        <v>237.43</v>
      </c>
      <c r="AS279" s="2">
        <f t="shared" si="220"/>
        <v>1.0590905791422338</v>
      </c>
      <c r="AT279" s="2">
        <f t="shared" si="220"/>
        <v>1.0524177306082418</v>
      </c>
      <c r="AU279" s="2">
        <f t="shared" si="220"/>
        <v>1.0151170542331673</v>
      </c>
      <c r="AV279" s="2">
        <f t="shared" si="219"/>
        <v>1.0160954170215133</v>
      </c>
      <c r="AW279" s="2">
        <f t="shared" si="223"/>
        <v>0.15227469892974255</v>
      </c>
      <c r="AX279" s="2">
        <f t="shared" si="223"/>
        <v>0.002721801708651661</v>
      </c>
      <c r="AY279" s="2">
        <f t="shared" si="223"/>
        <v>-0.0019459103707808456</v>
      </c>
      <c r="AZ279" s="2">
        <f t="shared" si="221"/>
        <v>-0.003646961681792682</v>
      </c>
      <c r="BB279" s="2" t="str">
        <f t="shared" si="194"/>
        <v>10_2014</v>
      </c>
      <c r="BC279" s="2">
        <f t="shared" si="224"/>
        <v>-0.0024087328532003127</v>
      </c>
      <c r="BD279" s="2">
        <f t="shared" si="225"/>
        <v>-0.0019459103707808456</v>
      </c>
      <c r="BE279">
        <f t="shared" si="226"/>
        <v>0.002627321386526882</v>
      </c>
      <c r="BF279" s="2">
        <f t="shared" si="227"/>
        <v>-9.055753481712614E-05</v>
      </c>
      <c r="BG279">
        <f t="shared" si="228"/>
        <v>4</v>
      </c>
      <c r="BH279">
        <f t="shared" si="195"/>
        <v>4</v>
      </c>
      <c r="BI279">
        <f t="shared" si="229"/>
        <v>1946.170044</v>
      </c>
      <c r="BJ279" s="8">
        <f t="shared" si="246"/>
        <v>1.057923950863155</v>
      </c>
      <c r="BK279" s="8">
        <f t="shared" si="247"/>
        <v>1.0620654486859422</v>
      </c>
      <c r="BL279" s="8">
        <f t="shared" si="196"/>
        <v>1.067111291432456</v>
      </c>
      <c r="BM279" t="str">
        <f>"9"&amp;RIGHT(BB278,5)</f>
        <v>9_2014</v>
      </c>
      <c r="BN279">
        <f t="shared" si="200"/>
        <v>4</v>
      </c>
      <c r="BP279">
        <f t="shared" si="207"/>
        <v>2</v>
      </c>
      <c r="BQ279" s="8">
        <f t="shared" si="202"/>
        <v>0.408</v>
      </c>
      <c r="BR279">
        <f t="shared" si="203"/>
        <v>3</v>
      </c>
      <c r="BS279" s="8">
        <f t="shared" si="204"/>
        <v>0.734</v>
      </c>
      <c r="BT279">
        <f t="shared" si="201"/>
        <v>3</v>
      </c>
      <c r="BU279" s="8">
        <f t="shared" si="205"/>
        <v>0.655</v>
      </c>
      <c r="BV279" s="8">
        <f t="shared" si="206"/>
        <v>1.142</v>
      </c>
      <c r="BY279">
        <f t="shared" si="238"/>
        <v>2014</v>
      </c>
      <c r="BZ279">
        <f t="shared" si="250"/>
        <v>2014</v>
      </c>
      <c r="CA279">
        <f t="shared" si="251"/>
        <v>10</v>
      </c>
      <c r="CB279">
        <f t="shared" si="252"/>
        <v>9</v>
      </c>
      <c r="CC279">
        <f t="shared" si="253"/>
        <v>12</v>
      </c>
      <c r="CD279" t="str">
        <f t="shared" si="239"/>
        <v>9_2014</v>
      </c>
      <c r="CE279" t="str">
        <f t="shared" si="239"/>
        <v>12_2014</v>
      </c>
      <c r="CG279" s="3" t="str">
        <f t="shared" si="240"/>
        <v>10_2014</v>
      </c>
      <c r="CH279">
        <f t="shared" si="241"/>
        <v>0.0287685488334517</v>
      </c>
      <c r="CI279" s="2">
        <f t="shared" si="242"/>
        <v>-0.0024087328532003127</v>
      </c>
      <c r="CJ279" s="2">
        <v>1.016840509711232</v>
      </c>
      <c r="CK279" s="2">
        <v>1.0065312139196232</v>
      </c>
      <c r="CL279" s="2">
        <f t="shared" si="230"/>
        <v>-0.010309295791608886</v>
      </c>
      <c r="CM279">
        <f t="shared" si="222"/>
        <v>4</v>
      </c>
      <c r="CN279">
        <v>1946.170044</v>
      </c>
      <c r="CO279">
        <v>2058.899902</v>
      </c>
      <c r="CP279" s="8">
        <f t="shared" si="197"/>
        <v>1.057923950863155</v>
      </c>
      <c r="CQ279" s="8">
        <f t="shared" si="198"/>
        <v>1.0620654486859422</v>
      </c>
      <c r="CR279" s="8">
        <f t="shared" si="199"/>
        <v>1.067111291432456</v>
      </c>
      <c r="CS279" s="2">
        <f t="shared" si="217"/>
        <v>0.01830885153598465</v>
      </c>
      <c r="CT279" s="2">
        <f t="shared" si="218"/>
        <v>0.018861885857284655</v>
      </c>
      <c r="CU279" s="8">
        <f t="shared" si="208"/>
        <v>1.5252212345639338</v>
      </c>
      <c r="CV279" s="8">
        <f t="shared" si="209"/>
        <v>0.862</v>
      </c>
      <c r="CW279">
        <f t="shared" si="210"/>
        <v>4</v>
      </c>
      <c r="CX279">
        <f t="shared" si="211"/>
        <v>1</v>
      </c>
      <c r="CY279" s="2">
        <f t="shared" si="212"/>
        <v>1.1277037127371883</v>
      </c>
      <c r="CZ279">
        <f t="shared" si="213"/>
        <v>0.654</v>
      </c>
      <c r="DA279">
        <f t="shared" si="214"/>
        <v>3</v>
      </c>
      <c r="DB279" s="3" t="str">
        <f t="shared" si="215"/>
        <v>10_2014</v>
      </c>
      <c r="DC279">
        <f t="shared" si="216"/>
        <v>1</v>
      </c>
    </row>
    <row r="280" spans="5:107" ht="18">
      <c r="E280" t="str">
        <f t="shared" si="231"/>
        <v>9_1989</v>
      </c>
      <c r="F280" s="3">
        <v>32752</v>
      </c>
      <c r="G280">
        <v>356.970001</v>
      </c>
      <c r="H280" s="4">
        <v>0</v>
      </c>
      <c r="I280">
        <f t="shared" si="254"/>
        <v>1</v>
      </c>
      <c r="J280">
        <f t="shared" si="255"/>
        <v>1.1520642887823929</v>
      </c>
      <c r="X280" s="3">
        <v>42005</v>
      </c>
      <c r="Y280">
        <v>17277.58</v>
      </c>
      <c r="Z280" s="2">
        <f t="shared" si="235"/>
        <v>0.03978204848903566</v>
      </c>
      <c r="AA280" s="2">
        <f t="shared" si="236"/>
        <v>0.03176430505908545</v>
      </c>
      <c r="AB280">
        <v>3069.733</v>
      </c>
      <c r="AC280">
        <v>2373.598</v>
      </c>
      <c r="AD280">
        <v>-532.532</v>
      </c>
      <c r="AE280">
        <f t="shared" si="232"/>
        <v>-696.1350000000002</v>
      </c>
      <c r="AF280">
        <f t="shared" si="233"/>
        <v>5443.331</v>
      </c>
      <c r="AG280">
        <v>535.469</v>
      </c>
      <c r="AH280" t="str">
        <f t="shared" si="234"/>
        <v>1_2015</v>
      </c>
      <c r="AI280" s="2">
        <f t="shared" si="243"/>
        <v>0.011013499655583958</v>
      </c>
      <c r="AJ280">
        <f t="shared" si="248"/>
        <v>1</v>
      </c>
      <c r="AK280">
        <f t="shared" si="249"/>
        <v>0</v>
      </c>
      <c r="AL280" s="6">
        <f t="shared" si="244"/>
        <v>42005</v>
      </c>
      <c r="AM280">
        <f t="shared" si="245"/>
        <v>1</v>
      </c>
      <c r="AN280" t="str">
        <f t="shared" si="237"/>
        <v>1_2015</v>
      </c>
      <c r="AO280">
        <v>1.1872480806956334</v>
      </c>
      <c r="AP280">
        <v>12039.9</v>
      </c>
      <c r="AQ280">
        <v>103.708</v>
      </c>
      <c r="AR280">
        <v>234.718</v>
      </c>
      <c r="AS280" s="2">
        <f t="shared" si="220"/>
        <v>1.1309434253100505</v>
      </c>
      <c r="AT280" s="2">
        <f t="shared" si="220"/>
        <v>1.0466110903448456</v>
      </c>
      <c r="AU280" s="2">
        <f t="shared" si="220"/>
        <v>1.0127833279621872</v>
      </c>
      <c r="AV280" s="2">
        <f t="shared" si="219"/>
        <v>0.9975774370133622</v>
      </c>
      <c r="AW280" s="2">
        <f t="shared" si="223"/>
        <v>0.07185284616781673</v>
      </c>
      <c r="AX280" s="2">
        <f t="shared" si="223"/>
        <v>-0.005806640263396279</v>
      </c>
      <c r="AY280" s="2">
        <f t="shared" si="223"/>
        <v>-0.002333726270980163</v>
      </c>
      <c r="AZ280" s="2">
        <f t="shared" si="221"/>
        <v>-0.01851798000815108</v>
      </c>
      <c r="BB280" s="2" t="str">
        <f t="shared" si="194"/>
        <v>1_2015</v>
      </c>
      <c r="BC280" s="2">
        <f t="shared" si="224"/>
        <v>0.011013499655583958</v>
      </c>
      <c r="BD280" s="2">
        <f t="shared" si="225"/>
        <v>-0.002333726270980163</v>
      </c>
      <c r="BE280">
        <f t="shared" si="226"/>
        <v>0.025524799312390822</v>
      </c>
      <c r="BF280" s="2">
        <f t="shared" si="227"/>
        <v>-0.0024251189718336175</v>
      </c>
      <c r="BG280">
        <f t="shared" si="228"/>
        <v>1</v>
      </c>
      <c r="BH280">
        <f t="shared" si="195"/>
        <v>1</v>
      </c>
      <c r="BI280">
        <f t="shared" si="229"/>
        <v>2058.899902</v>
      </c>
      <c r="BJ280" s="8">
        <f t="shared" si="246"/>
        <v>1.0039147405816915</v>
      </c>
      <c r="BK280" s="8">
        <f t="shared" si="247"/>
        <v>1.0086843109675372</v>
      </c>
      <c r="BL280" s="8">
        <f t="shared" si="196"/>
        <v>0.9343921693964896</v>
      </c>
      <c r="BM280" t="str">
        <f>"12"&amp;RIGHT(BB279,5)</f>
        <v>12_2014</v>
      </c>
      <c r="BN280">
        <f t="shared" si="200"/>
        <v>1</v>
      </c>
      <c r="BP280">
        <f t="shared" si="207"/>
        <v>4</v>
      </c>
      <c r="BQ280" s="8">
        <f t="shared" si="202"/>
        <v>0.842</v>
      </c>
      <c r="BR280">
        <f t="shared" si="203"/>
        <v>4</v>
      </c>
      <c r="BS280" s="8">
        <f t="shared" si="204"/>
        <v>0.764</v>
      </c>
      <c r="BT280">
        <f t="shared" si="201"/>
        <v>4</v>
      </c>
      <c r="BU280" s="8">
        <f t="shared" si="205"/>
        <v>0.896</v>
      </c>
      <c r="BV280" s="8">
        <f t="shared" si="206"/>
        <v>1.6059999999999999</v>
      </c>
      <c r="BY280">
        <f t="shared" si="238"/>
        <v>2014</v>
      </c>
      <c r="BZ280">
        <f t="shared" si="250"/>
        <v>2015</v>
      </c>
      <c r="CA280">
        <f t="shared" si="251"/>
        <v>1</v>
      </c>
      <c r="CB280">
        <f t="shared" si="252"/>
        <v>12</v>
      </c>
      <c r="CC280">
        <f t="shared" si="253"/>
        <v>3</v>
      </c>
      <c r="CD280" t="str">
        <f t="shared" si="239"/>
        <v>12_2014</v>
      </c>
      <c r="CE280" t="str">
        <f t="shared" si="239"/>
        <v>3_2015</v>
      </c>
      <c r="CG280" s="3" t="str">
        <f t="shared" si="240"/>
        <v>1_2015</v>
      </c>
      <c r="CH280">
        <f t="shared" si="241"/>
        <v>0.03978204848903566</v>
      </c>
      <c r="CI280" s="2">
        <f t="shared" si="242"/>
        <v>0.011013499655583958</v>
      </c>
      <c r="CJ280" s="2">
        <v>1.0065312139196232</v>
      </c>
      <c r="CK280" s="2">
        <v>0.999902553934279</v>
      </c>
      <c r="CL280" s="2">
        <f t="shared" si="230"/>
        <v>-0.006628659985344232</v>
      </c>
      <c r="CM280">
        <f t="shared" si="222"/>
        <v>1</v>
      </c>
      <c r="CN280">
        <v>2058.899902</v>
      </c>
      <c r="CO280">
        <v>2066.959961</v>
      </c>
      <c r="CP280" s="8">
        <f t="shared" si="197"/>
        <v>1.0039147405816915</v>
      </c>
      <c r="CQ280" s="8">
        <f t="shared" si="198"/>
        <v>1.0086843109675372</v>
      </c>
      <c r="CR280" s="8">
        <f t="shared" si="199"/>
        <v>0.9343921693964896</v>
      </c>
      <c r="CS280" s="2">
        <f t="shared" si="217"/>
        <v>0.01823468091245184</v>
      </c>
      <c r="CT280" s="2">
        <f t="shared" si="218"/>
        <v>0.018884880941997695</v>
      </c>
      <c r="CU280" s="8">
        <f t="shared" si="208"/>
        <v>2.106555429775847</v>
      </c>
      <c r="CV280" s="8">
        <f t="shared" si="209"/>
        <v>0.975</v>
      </c>
      <c r="CW280">
        <f t="shared" si="210"/>
        <v>4</v>
      </c>
      <c r="CX280">
        <f t="shared" si="211"/>
        <v>1</v>
      </c>
      <c r="CY280" s="2">
        <f t="shared" si="212"/>
        <v>0.4168086264663038</v>
      </c>
      <c r="CZ280">
        <f t="shared" si="213"/>
        <v>0.054</v>
      </c>
      <c r="DA280">
        <f t="shared" si="214"/>
        <v>1</v>
      </c>
      <c r="DB280" s="3" t="str">
        <f t="shared" si="215"/>
        <v>1_2015</v>
      </c>
      <c r="DC280">
        <f t="shared" si="216"/>
        <v>1</v>
      </c>
    </row>
    <row r="281" spans="5:107" ht="18">
      <c r="E281" t="str">
        <f t="shared" si="231"/>
        <v>10_1989</v>
      </c>
      <c r="F281" s="3">
        <v>32782</v>
      </c>
      <c r="G281">
        <v>338.480011</v>
      </c>
      <c r="H281" s="4">
        <v>0</v>
      </c>
      <c r="I281">
        <f t="shared" si="254"/>
        <v>0.9482029583768861</v>
      </c>
      <c r="J281">
        <f t="shared" si="255"/>
        <v>1.075248013194609</v>
      </c>
      <c r="X281" s="3">
        <v>42095</v>
      </c>
      <c r="Y281">
        <v>17405.669</v>
      </c>
      <c r="Z281" s="2">
        <f t="shared" si="235"/>
        <v>0.033500272393006236</v>
      </c>
      <c r="AA281" s="2">
        <f t="shared" si="236"/>
        <v>0.029985785779977236</v>
      </c>
      <c r="AB281">
        <v>3090.699</v>
      </c>
      <c r="AC281">
        <v>2396.418</v>
      </c>
      <c r="AD281">
        <v>-499.257</v>
      </c>
      <c r="AE281">
        <f t="shared" si="232"/>
        <v>-694.281</v>
      </c>
      <c r="AF281">
        <f t="shared" si="233"/>
        <v>5487.117</v>
      </c>
      <c r="AG281">
        <v>548.92</v>
      </c>
      <c r="AH281" t="str">
        <f t="shared" si="234"/>
        <v>4_2015</v>
      </c>
      <c r="AI281" s="2">
        <f t="shared" si="243"/>
        <v>-0.006281776096029423</v>
      </c>
      <c r="AJ281">
        <f t="shared" si="248"/>
        <v>0</v>
      </c>
      <c r="AK281">
        <f t="shared" si="249"/>
        <v>-1</v>
      </c>
      <c r="AL281" s="6">
        <f t="shared" si="244"/>
        <v>42095</v>
      </c>
      <c r="AM281">
        <f t="shared" si="245"/>
        <v>-1</v>
      </c>
      <c r="AN281" t="str">
        <f t="shared" si="237"/>
        <v>4_2015</v>
      </c>
      <c r="AO281">
        <v>1.1917487058181802</v>
      </c>
      <c r="AP281">
        <v>12187.4</v>
      </c>
      <c r="AQ281">
        <v>104.152</v>
      </c>
      <c r="AR281">
        <v>236.156</v>
      </c>
      <c r="AS281" s="2">
        <f t="shared" si="220"/>
        <v>1.1378279242946538</v>
      </c>
      <c r="AT281" s="2">
        <f t="shared" si="220"/>
        <v>1.0410263856975681</v>
      </c>
      <c r="AU281" s="2">
        <f t="shared" si="220"/>
        <v>1.0128660202861062</v>
      </c>
      <c r="AV281" s="2">
        <f t="shared" si="219"/>
        <v>0.9986805825735406</v>
      </c>
      <c r="AW281" s="2">
        <f t="shared" si="223"/>
        <v>0.0068844989846033045</v>
      </c>
      <c r="AX281" s="2">
        <f t="shared" si="223"/>
        <v>-0.00558470464727745</v>
      </c>
      <c r="AY281" s="2">
        <f t="shared" si="223"/>
        <v>8.269232391899806E-05</v>
      </c>
      <c r="AZ281" s="2">
        <f t="shared" si="221"/>
        <v>0.0011031455601784312</v>
      </c>
      <c r="BB281" s="2" t="str">
        <f aca="true" t="shared" si="256" ref="BB281:BB299">AN281</f>
        <v>4_2015</v>
      </c>
      <c r="BC281" s="2">
        <f t="shared" si="224"/>
        <v>-0.006281776096029423</v>
      </c>
      <c r="BD281" s="2">
        <f t="shared" si="225"/>
        <v>8.269232391899806E-05</v>
      </c>
      <c r="BE281">
        <f t="shared" si="226"/>
        <v>0.006780148612129722</v>
      </c>
      <c r="BF281" s="2">
        <f t="shared" si="227"/>
        <v>-0.003632595767669944</v>
      </c>
      <c r="BG281">
        <f t="shared" si="228"/>
        <v>3</v>
      </c>
      <c r="BH281">
        <f t="shared" si="195"/>
        <v>3</v>
      </c>
      <c r="BI281">
        <f t="shared" si="229"/>
        <v>2066.959961</v>
      </c>
      <c r="BJ281" s="8">
        <f t="shared" si="246"/>
        <v>1.0047509715646592</v>
      </c>
      <c r="BK281" s="8">
        <f t="shared" si="247"/>
        <v>0.9307485303533657</v>
      </c>
      <c r="BL281" s="8">
        <f t="shared" si="196"/>
        <v>0.9888628611901786</v>
      </c>
      <c r="BM281" t="str">
        <f>"3"&amp;RIGHT(BB280,5)</f>
        <v>3_2015</v>
      </c>
      <c r="BN281">
        <f t="shared" si="200"/>
        <v>3</v>
      </c>
      <c r="BP281">
        <f t="shared" si="207"/>
        <v>2</v>
      </c>
      <c r="BQ281" s="8">
        <f t="shared" si="202"/>
        <v>0.251</v>
      </c>
      <c r="BR281">
        <f t="shared" si="203"/>
        <v>3</v>
      </c>
      <c r="BS281" s="8">
        <f t="shared" si="204"/>
        <v>0.508</v>
      </c>
      <c r="BT281">
        <f t="shared" si="201"/>
        <v>2</v>
      </c>
      <c r="BU281" s="8">
        <f t="shared" si="205"/>
        <v>0.32</v>
      </c>
      <c r="BV281" s="8">
        <f t="shared" si="206"/>
        <v>0.759</v>
      </c>
      <c r="BY281">
        <f t="shared" si="238"/>
        <v>2015</v>
      </c>
      <c r="BZ281">
        <f t="shared" si="250"/>
        <v>2015</v>
      </c>
      <c r="CA281">
        <f t="shared" si="251"/>
        <v>4</v>
      </c>
      <c r="CB281">
        <f t="shared" si="252"/>
        <v>3</v>
      </c>
      <c r="CC281">
        <f t="shared" si="253"/>
        <v>6</v>
      </c>
      <c r="CD281" t="str">
        <f t="shared" si="239"/>
        <v>3_2015</v>
      </c>
      <c r="CE281" t="str">
        <f t="shared" si="239"/>
        <v>6_2015</v>
      </c>
      <c r="CG281" s="3" t="str">
        <f t="shared" si="240"/>
        <v>4_2015</v>
      </c>
      <c r="CH281">
        <f t="shared" si="241"/>
        <v>0.033500272393006236</v>
      </c>
      <c r="CI281" s="2">
        <f t="shared" si="242"/>
        <v>-0.006281776096029423</v>
      </c>
      <c r="CJ281" s="2">
        <v>0.999902553934279</v>
      </c>
      <c r="CK281" s="2">
        <v>1.0019095312164092</v>
      </c>
      <c r="CL281" s="2">
        <f t="shared" si="230"/>
        <v>0.0020069772821302845</v>
      </c>
      <c r="CM281">
        <f t="shared" si="222"/>
        <v>3</v>
      </c>
      <c r="CN281">
        <v>2066.959961</v>
      </c>
      <c r="CO281">
        <v>2076.780029</v>
      </c>
      <c r="CP281" s="8">
        <f t="shared" si="197"/>
        <v>1.0047509715646592</v>
      </c>
      <c r="CQ281" s="8">
        <f t="shared" si="198"/>
        <v>0.9307485303533657</v>
      </c>
      <c r="CR281" s="8">
        <f t="shared" si="199"/>
        <v>0.9888628611901786</v>
      </c>
      <c r="CS281" s="2">
        <f t="shared" si="217"/>
        <v>0.018040819090949234</v>
      </c>
      <c r="CT281" s="2">
        <f t="shared" si="218"/>
        <v>0.01867881933922888</v>
      </c>
      <c r="CU281" s="8">
        <f t="shared" si="208"/>
        <v>1.793489823130825</v>
      </c>
      <c r="CV281" s="8">
        <f t="shared" si="209"/>
        <v>0.933</v>
      </c>
      <c r="CW281">
        <f t="shared" si="210"/>
        <v>4</v>
      </c>
      <c r="CX281">
        <f t="shared" si="211"/>
        <v>1</v>
      </c>
      <c r="CY281" s="2">
        <f t="shared" si="212"/>
        <v>1.336304772905885</v>
      </c>
      <c r="CZ281">
        <f t="shared" si="213"/>
        <v>0.862</v>
      </c>
      <c r="DA281">
        <f t="shared" si="214"/>
        <v>4</v>
      </c>
      <c r="DB281" s="3" t="str">
        <f t="shared" si="215"/>
        <v>4_2015</v>
      </c>
      <c r="DC281">
        <f t="shared" si="216"/>
        <v>1</v>
      </c>
    </row>
    <row r="282" spans="5:107" ht="18">
      <c r="E282" t="str">
        <f t="shared" si="231"/>
        <v>11_1989</v>
      </c>
      <c r="F282" s="3">
        <v>32813</v>
      </c>
      <c r="G282">
        <v>345.98999</v>
      </c>
      <c r="H282" s="4">
        <v>0</v>
      </c>
      <c r="I282">
        <f t="shared" si="254"/>
        <v>0.9692410819697982</v>
      </c>
      <c r="J282">
        <f t="shared" si="255"/>
        <v>1.0781275224673141</v>
      </c>
      <c r="X282" s="3">
        <v>42186</v>
      </c>
      <c r="Y282">
        <v>17463.222</v>
      </c>
      <c r="Z282" s="2">
        <f t="shared" si="235"/>
        <v>0.024410254460905945</v>
      </c>
      <c r="AA282" s="2">
        <f t="shared" si="236"/>
        <v>0.013292010549360134</v>
      </c>
      <c r="AB282">
        <v>3116.016</v>
      </c>
      <c r="AC282">
        <v>2372.622</v>
      </c>
      <c r="AD282">
        <v>-532.977</v>
      </c>
      <c r="AE282">
        <f t="shared" si="232"/>
        <v>-743.3940000000002</v>
      </c>
      <c r="AF282">
        <f t="shared" si="233"/>
        <v>5488.638</v>
      </c>
      <c r="AG282">
        <v>563.905</v>
      </c>
      <c r="AH282" t="str">
        <f t="shared" si="234"/>
        <v>7_2015</v>
      </c>
      <c r="AI282" s="2">
        <f t="shared" si="243"/>
        <v>-0.009090017932100292</v>
      </c>
      <c r="AJ282">
        <f t="shared" si="248"/>
        <v>0</v>
      </c>
      <c r="AK282">
        <f t="shared" si="249"/>
        <v>-2</v>
      </c>
      <c r="AL282" s="6">
        <f t="shared" si="244"/>
        <v>42186</v>
      </c>
      <c r="AM282">
        <f t="shared" si="245"/>
        <v>-2</v>
      </c>
      <c r="AN282" t="str">
        <f t="shared" si="237"/>
        <v>7_2015</v>
      </c>
      <c r="AO282">
        <v>1.1856960802343621</v>
      </c>
      <c r="AP282">
        <v>12357.1</v>
      </c>
      <c r="AQ282">
        <v>104.52</v>
      </c>
      <c r="AR282">
        <v>238.053</v>
      </c>
      <c r="AS282" s="2">
        <f t="shared" si="220"/>
        <v>1.1700168971846314</v>
      </c>
      <c r="AT282" s="2">
        <f t="shared" si="220"/>
        <v>1.0420809404542044</v>
      </c>
      <c r="AU282" s="2">
        <f t="shared" si="220"/>
        <v>1.0118298514976087</v>
      </c>
      <c r="AV282" s="2">
        <f t="shared" si="219"/>
        <v>1.0023368617840993</v>
      </c>
      <c r="AW282" s="2">
        <f t="shared" si="223"/>
        <v>0.032188972889977574</v>
      </c>
      <c r="AX282" s="2">
        <f t="shared" si="223"/>
        <v>0.0010545547566362945</v>
      </c>
      <c r="AY282" s="2">
        <f t="shared" si="223"/>
        <v>-0.001036168788497438</v>
      </c>
      <c r="AZ282" s="2">
        <f t="shared" si="221"/>
        <v>0.003656279210558666</v>
      </c>
      <c r="BB282" s="2" t="str">
        <f t="shared" si="256"/>
        <v>7_2015</v>
      </c>
      <c r="BC282" s="2">
        <f t="shared" si="224"/>
        <v>-0.009090017932100292</v>
      </c>
      <c r="BD282" s="2">
        <f t="shared" si="225"/>
        <v>-0.001036168788497438</v>
      </c>
      <c r="BE282">
        <f t="shared" si="226"/>
        <v>-0.0067670272257460695</v>
      </c>
      <c r="BF282" s="2">
        <f t="shared" si="227"/>
        <v>-0.005233113106339449</v>
      </c>
      <c r="BG282">
        <f t="shared" si="228"/>
        <v>4</v>
      </c>
      <c r="BH282">
        <f aca="true" t="shared" si="257" ref="BH282:BH295">CM282</f>
        <v>4</v>
      </c>
      <c r="BI282">
        <f t="shared" si="229"/>
        <v>2076.780029</v>
      </c>
      <c r="BJ282" s="8">
        <f t="shared" si="246"/>
        <v>0.9263474798177579</v>
      </c>
      <c r="BK282" s="8">
        <f t="shared" si="247"/>
        <v>0.9841870166597216</v>
      </c>
      <c r="BL282" s="8">
        <f t="shared" si="196"/>
        <v>0.9917949716570584</v>
      </c>
      <c r="BM282" t="str">
        <f>"6"&amp;RIGHT(BB281,5)</f>
        <v>6_2015</v>
      </c>
      <c r="BN282">
        <f t="shared" si="200"/>
        <v>4</v>
      </c>
      <c r="BP282">
        <f t="shared" si="207"/>
        <v>1</v>
      </c>
      <c r="BQ282" s="8">
        <f t="shared" si="202"/>
        <v>0.147</v>
      </c>
      <c r="BR282">
        <f t="shared" si="203"/>
        <v>3</v>
      </c>
      <c r="BS282" s="8">
        <f t="shared" si="204"/>
        <v>0.641</v>
      </c>
      <c r="BT282">
        <f t="shared" si="201"/>
        <v>2</v>
      </c>
      <c r="BU282" s="8">
        <f t="shared" si="205"/>
        <v>0.339</v>
      </c>
      <c r="BV282" s="8">
        <f t="shared" si="206"/>
        <v>0.788</v>
      </c>
      <c r="BY282">
        <f t="shared" si="238"/>
        <v>2015</v>
      </c>
      <c r="BZ282">
        <f t="shared" si="250"/>
        <v>2015</v>
      </c>
      <c r="CA282">
        <f t="shared" si="251"/>
        <v>7</v>
      </c>
      <c r="CB282">
        <f t="shared" si="252"/>
        <v>6</v>
      </c>
      <c r="CC282">
        <f t="shared" si="253"/>
        <v>9</v>
      </c>
      <c r="CD282" t="str">
        <f t="shared" si="239"/>
        <v>6_2015</v>
      </c>
      <c r="CE282" t="str">
        <f t="shared" si="239"/>
        <v>9_2015</v>
      </c>
      <c r="CG282" s="3" t="str">
        <f t="shared" si="240"/>
        <v>7_2015</v>
      </c>
      <c r="CH282">
        <f t="shared" si="241"/>
        <v>0.024410254460905945</v>
      </c>
      <c r="CI282" s="2">
        <f t="shared" si="242"/>
        <v>-0.009090017932100292</v>
      </c>
      <c r="CJ282" s="2">
        <v>1.0019095312164092</v>
      </c>
      <c r="CK282" s="2">
        <v>1.0001221170892338</v>
      </c>
      <c r="CL282" s="2">
        <f t="shared" si="230"/>
        <v>-0.001787414127175424</v>
      </c>
      <c r="CM282">
        <f t="shared" si="222"/>
        <v>4</v>
      </c>
      <c r="CN282">
        <v>2076.780029</v>
      </c>
      <c r="CO282">
        <v>1923.819946</v>
      </c>
      <c r="CP282" s="8">
        <f t="shared" si="197"/>
        <v>0.9263474798177579</v>
      </c>
      <c r="CQ282" s="8">
        <f t="shared" si="198"/>
        <v>0.9841870166597216</v>
      </c>
      <c r="CR282" s="8">
        <f t="shared" si="199"/>
        <v>0.9917949716570584</v>
      </c>
      <c r="CS282" s="2">
        <f t="shared" si="217"/>
        <v>0.017815689753834428</v>
      </c>
      <c r="CT282" s="2">
        <f t="shared" si="218"/>
        <v>0.018000015249312495</v>
      </c>
      <c r="CU282" s="8">
        <f t="shared" si="208"/>
        <v>1.356124098941432</v>
      </c>
      <c r="CV282" s="8">
        <f t="shared" si="209"/>
        <v>0.762</v>
      </c>
      <c r="CW282">
        <f t="shared" si="210"/>
        <v>4</v>
      </c>
      <c r="CX282">
        <f t="shared" si="211"/>
        <v>1</v>
      </c>
      <c r="CY282" s="2">
        <f t="shared" si="212"/>
        <v>1.5050005683993786</v>
      </c>
      <c r="CZ282">
        <f t="shared" si="213"/>
        <v>0.954</v>
      </c>
      <c r="DA282">
        <f t="shared" si="214"/>
        <v>4</v>
      </c>
      <c r="DB282" s="3" t="str">
        <f t="shared" si="215"/>
        <v>7_2015</v>
      </c>
      <c r="DC282">
        <f t="shared" si="216"/>
        <v>1</v>
      </c>
    </row>
    <row r="283" spans="5:107" ht="18">
      <c r="E283" t="str">
        <f t="shared" si="231"/>
        <v>12_1989</v>
      </c>
      <c r="F283" s="3">
        <v>32843</v>
      </c>
      <c r="G283">
        <v>355.670013</v>
      </c>
      <c r="H283" s="4">
        <v>0</v>
      </c>
      <c r="I283">
        <f t="shared" si="254"/>
        <v>0.9963582710133672</v>
      </c>
      <c r="J283">
        <f t="shared" si="255"/>
        <v>1.0869362953741373</v>
      </c>
      <c r="X283" s="3">
        <v>42278</v>
      </c>
      <c r="Y283">
        <v>17468.902</v>
      </c>
      <c r="Z283" s="2">
        <f t="shared" si="235"/>
        <v>0.01900853279331227</v>
      </c>
      <c r="AA283" s="2">
        <f t="shared" si="236"/>
        <v>0.0013016548202631206</v>
      </c>
      <c r="AB283">
        <v>3116.003</v>
      </c>
      <c r="AC283">
        <v>2363.216</v>
      </c>
      <c r="AD283">
        <v>-514.613</v>
      </c>
      <c r="AE283">
        <f t="shared" si="232"/>
        <v>-752.7870000000003</v>
      </c>
      <c r="AF283">
        <f t="shared" si="233"/>
        <v>5479.219</v>
      </c>
      <c r="AG283">
        <v>573.029</v>
      </c>
      <c r="AH283" t="str">
        <f t="shared" si="234"/>
        <v>10_2015</v>
      </c>
      <c r="AI283" s="2">
        <f t="shared" si="243"/>
        <v>-0.005401721667593673</v>
      </c>
      <c r="AJ283">
        <f t="shared" si="248"/>
        <v>0</v>
      </c>
      <c r="AK283">
        <f t="shared" si="249"/>
        <v>-3</v>
      </c>
      <c r="AL283" s="6">
        <f t="shared" si="244"/>
        <v>42278</v>
      </c>
      <c r="AM283">
        <f t="shared" si="245"/>
        <v>-3</v>
      </c>
      <c r="AN283" t="str">
        <f t="shared" si="237"/>
        <v>10_2015</v>
      </c>
      <c r="AO283">
        <v>1.2134175997398986</v>
      </c>
      <c r="AP283">
        <v>12387.3</v>
      </c>
      <c r="AQ283">
        <v>104.778</v>
      </c>
      <c r="AR283">
        <v>237.781</v>
      </c>
      <c r="AS283" s="2">
        <f t="shared" si="220"/>
        <v>1.0935691968956383</v>
      </c>
      <c r="AT283" s="2">
        <f t="shared" si="220"/>
        <v>1.0306946016108633</v>
      </c>
      <c r="AU283" s="2">
        <f t="shared" si="220"/>
        <v>1.0118980936009117</v>
      </c>
      <c r="AV283" s="2">
        <f t="shared" si="219"/>
        <v>1.001478330455292</v>
      </c>
      <c r="AW283" s="2">
        <f t="shared" si="223"/>
        <v>-0.07644770028899317</v>
      </c>
      <c r="AX283" s="2">
        <f t="shared" si="223"/>
        <v>-0.01138633884334106</v>
      </c>
      <c r="AY283" s="2">
        <f t="shared" si="223"/>
        <v>6.824210330291791E-05</v>
      </c>
      <c r="AZ283" s="2">
        <f t="shared" si="221"/>
        <v>-0.0008585313288071994</v>
      </c>
      <c r="BB283" s="2" t="str">
        <f t="shared" si="256"/>
        <v>10_2015</v>
      </c>
      <c r="BC283" s="2">
        <f t="shared" si="224"/>
        <v>-0.005401721667593673</v>
      </c>
      <c r="BD283" s="2">
        <f t="shared" si="225"/>
        <v>6.824210330291791E-05</v>
      </c>
      <c r="BE283">
        <f t="shared" si="226"/>
        <v>-0.00976001604013943</v>
      </c>
      <c r="BF283" s="2">
        <f t="shared" si="227"/>
        <v>-0.003218960632255685</v>
      </c>
      <c r="BG283">
        <f t="shared" si="228"/>
        <v>3</v>
      </c>
      <c r="BH283">
        <f t="shared" si="257"/>
        <v>3</v>
      </c>
      <c r="BI283">
        <f t="shared" si="229"/>
        <v>1923.819946</v>
      </c>
      <c r="BJ283" s="8">
        <f t="shared" si="246"/>
        <v>1.0624382730045778</v>
      </c>
      <c r="BK283" s="8">
        <f t="shared" si="247"/>
        <v>1.0706511252690796</v>
      </c>
      <c r="BL283" s="8">
        <f aca="true" t="shared" si="258" ref="BL283:BL295">BI286/BI283</f>
        <v>1.0909857293890433</v>
      </c>
      <c r="BM283" t="str">
        <f>"9"&amp;RIGHT(BB282,5)</f>
        <v>9_2015</v>
      </c>
      <c r="BN283">
        <f t="shared" si="200"/>
        <v>3</v>
      </c>
      <c r="BP283">
        <f t="shared" si="207"/>
        <v>2</v>
      </c>
      <c r="BQ283" s="8">
        <f t="shared" si="202"/>
        <v>0.295</v>
      </c>
      <c r="BR283">
        <f t="shared" si="203"/>
        <v>3</v>
      </c>
      <c r="BS283" s="8">
        <f t="shared" si="204"/>
        <v>0.518</v>
      </c>
      <c r="BT283">
        <f t="shared" si="201"/>
        <v>2</v>
      </c>
      <c r="BU283" s="8">
        <f t="shared" si="205"/>
        <v>0.364</v>
      </c>
      <c r="BV283" s="8">
        <f t="shared" si="206"/>
        <v>0.813</v>
      </c>
      <c r="BY283">
        <f t="shared" si="238"/>
        <v>2015</v>
      </c>
      <c r="BZ283">
        <f t="shared" si="250"/>
        <v>2015</v>
      </c>
      <c r="CA283">
        <f t="shared" si="251"/>
        <v>10</v>
      </c>
      <c r="CB283">
        <f t="shared" si="252"/>
        <v>9</v>
      </c>
      <c r="CC283">
        <f t="shared" si="253"/>
        <v>12</v>
      </c>
      <c r="CD283" t="str">
        <f t="shared" si="239"/>
        <v>9_2015</v>
      </c>
      <c r="CE283" t="str">
        <f t="shared" si="239"/>
        <v>12_2015</v>
      </c>
      <c r="CG283" s="3" t="str">
        <f t="shared" si="240"/>
        <v>10_2015</v>
      </c>
      <c r="CH283">
        <f t="shared" si="241"/>
        <v>0.01900853279331227</v>
      </c>
      <c r="CI283" s="2">
        <f t="shared" si="242"/>
        <v>-0.005401721667593673</v>
      </c>
      <c r="CJ283" s="2">
        <v>1.0001221170892338</v>
      </c>
      <c r="CK283" s="2">
        <v>1.0066242825457563</v>
      </c>
      <c r="CL283" s="2">
        <f t="shared" si="230"/>
        <v>0.006502165456522491</v>
      </c>
      <c r="CM283">
        <f t="shared" si="222"/>
        <v>3</v>
      </c>
      <c r="CN283">
        <v>1923.819946</v>
      </c>
      <c r="CO283">
        <v>2043.939941</v>
      </c>
      <c r="CP283" s="8">
        <f aca="true" t="shared" si="259" ref="CP283:CP295">CO283/CN283</f>
        <v>1.0624382730045778</v>
      </c>
      <c r="CQ283" s="8">
        <f aca="true" t="shared" si="260" ref="CQ283:CQ297">CO284/CN283</f>
        <v>1.0706511252690796</v>
      </c>
      <c r="CR283" s="8">
        <f aca="true" t="shared" si="261" ref="CR283:CR296">CO285/CN283</f>
        <v>1.0909857293890433</v>
      </c>
      <c r="CS283" s="2">
        <f t="shared" si="217"/>
        <v>0.01750183947576628</v>
      </c>
      <c r="CT283" s="2">
        <f t="shared" si="218"/>
        <v>0.0169130041655432</v>
      </c>
      <c r="CU283" s="8">
        <f t="shared" si="208"/>
        <v>1.1239004382224587</v>
      </c>
      <c r="CV283" s="8">
        <f t="shared" si="209"/>
        <v>0.575</v>
      </c>
      <c r="CW283">
        <f t="shared" si="210"/>
        <v>3</v>
      </c>
      <c r="CX283">
        <f t="shared" si="211"/>
        <v>1</v>
      </c>
      <c r="CY283" s="2">
        <f t="shared" si="212"/>
        <v>1.3193827432857008</v>
      </c>
      <c r="CZ283">
        <f t="shared" si="213"/>
        <v>0.841</v>
      </c>
      <c r="DA283">
        <f t="shared" si="214"/>
        <v>4</v>
      </c>
      <c r="DB283" s="3" t="str">
        <f t="shared" si="215"/>
        <v>10_2015</v>
      </c>
      <c r="DC283">
        <f t="shared" si="216"/>
        <v>1</v>
      </c>
    </row>
    <row r="284" spans="5:107" ht="18">
      <c r="E284" t="str">
        <f t="shared" si="231"/>
        <v>1_1990</v>
      </c>
      <c r="F284" s="3">
        <v>32874</v>
      </c>
      <c r="G284">
        <v>328.790009</v>
      </c>
      <c r="H284" s="4">
        <v>0</v>
      </c>
      <c r="I284">
        <f t="shared" si="254"/>
        <v>0.921057814603306</v>
      </c>
      <c r="J284">
        <f t="shared" si="255"/>
        <v>0.9966806824304891</v>
      </c>
      <c r="X284" s="3">
        <v>42370</v>
      </c>
      <c r="Y284">
        <v>17556.839</v>
      </c>
      <c r="Z284" s="2">
        <f t="shared" si="235"/>
        <v>0.016163085339497618</v>
      </c>
      <c r="AA284" s="2">
        <f t="shared" si="236"/>
        <v>0.02028822016954046</v>
      </c>
      <c r="AB284">
        <v>3122.74</v>
      </c>
      <c r="AC284">
        <v>2345.062</v>
      </c>
      <c r="AD284">
        <v>-522.196</v>
      </c>
      <c r="AE284">
        <f t="shared" si="232"/>
        <v>-777.6779999999999</v>
      </c>
      <c r="AF284">
        <f t="shared" si="233"/>
        <v>5467.802</v>
      </c>
      <c r="AG284">
        <v>593.044</v>
      </c>
      <c r="AH284" t="str">
        <f t="shared" si="234"/>
        <v>1_2016</v>
      </c>
      <c r="AI284" s="2">
        <f t="shared" si="243"/>
        <v>-0.0028454474538146535</v>
      </c>
      <c r="AJ284">
        <f t="shared" si="248"/>
        <v>0</v>
      </c>
      <c r="AK284">
        <f t="shared" si="249"/>
        <v>-4</v>
      </c>
      <c r="AL284" s="6">
        <f t="shared" si="244"/>
        <v>42370</v>
      </c>
      <c r="AM284">
        <f t="shared" si="245"/>
        <v>-4</v>
      </c>
      <c r="AN284" t="str">
        <f t="shared" si="237"/>
        <v>1_2016</v>
      </c>
      <c r="AO284">
        <v>1.232795885854251</v>
      </c>
      <c r="AP284">
        <v>12480.5</v>
      </c>
      <c r="AQ284">
        <v>105.169</v>
      </c>
      <c r="AR284">
        <v>237.833</v>
      </c>
      <c r="AS284" s="2">
        <f t="shared" si="220"/>
        <v>1.0383641851262713</v>
      </c>
      <c r="AT284" s="2">
        <f t="shared" si="220"/>
        <v>1.036594988330468</v>
      </c>
      <c r="AU284" s="2">
        <f t="shared" si="220"/>
        <v>1.0140876306553015</v>
      </c>
      <c r="AV284" s="2">
        <f t="shared" si="219"/>
        <v>1.0132712446425072</v>
      </c>
      <c r="AW284" s="2">
        <f t="shared" si="223"/>
        <v>-0.055205011769366985</v>
      </c>
      <c r="AX284" s="2">
        <f t="shared" si="223"/>
        <v>0.005900386719604578</v>
      </c>
      <c r="AY284" s="2">
        <f t="shared" si="223"/>
        <v>0.002189537054389845</v>
      </c>
      <c r="AZ284" s="2">
        <f t="shared" si="221"/>
        <v>0.011792914187215064</v>
      </c>
      <c r="BB284" s="2" t="str">
        <f t="shared" si="256"/>
        <v>1_2016</v>
      </c>
      <c r="BC284" s="2">
        <f t="shared" si="224"/>
        <v>-0.0028454474538146535</v>
      </c>
      <c r="BD284" s="2">
        <f t="shared" si="225"/>
        <v>0.002189537054389845</v>
      </c>
      <c r="BE284">
        <f t="shared" si="226"/>
        <v>-0.02361896314953804</v>
      </c>
      <c r="BF284" s="2">
        <f t="shared" si="227"/>
        <v>0.0013043026931143231</v>
      </c>
      <c r="BG284">
        <f t="shared" si="228"/>
        <v>3</v>
      </c>
      <c r="BH284">
        <f t="shared" si="257"/>
        <v>3</v>
      </c>
      <c r="BI284">
        <f t="shared" si="229"/>
        <v>2043.939941</v>
      </c>
      <c r="BJ284" s="8">
        <f t="shared" si="246"/>
        <v>1.007730192400991</v>
      </c>
      <c r="BK284" s="8">
        <f t="shared" si="247"/>
        <v>1.0268697552693893</v>
      </c>
      <c r="BL284" s="8">
        <f t="shared" si="258"/>
        <v>1.057159252410734</v>
      </c>
      <c r="BM284" t="str">
        <f>"12"&amp;RIGHT(BB283,5)</f>
        <v>12_2015</v>
      </c>
      <c r="BN284">
        <f aca="true" t="shared" si="262" ref="BN284:BN298">CM284</f>
        <v>3</v>
      </c>
      <c r="BP284">
        <f t="shared" si="207"/>
        <v>2</v>
      </c>
      <c r="BQ284" s="8">
        <f t="shared" si="202"/>
        <v>0.389</v>
      </c>
      <c r="BR284">
        <f t="shared" si="203"/>
        <v>1</v>
      </c>
      <c r="BS284" s="8">
        <f t="shared" si="204"/>
        <v>0.19299999999999995</v>
      </c>
      <c r="BT284">
        <f aca="true" t="shared" si="263" ref="BT284:BT295">IF(BU284&lt;0.25,1,IF(BU284&lt;0.5,2,IF(BU284&lt;0.75,3,4)))</f>
        <v>1</v>
      </c>
      <c r="BU284" s="8">
        <f t="shared" si="205"/>
        <v>0.167</v>
      </c>
      <c r="BV284" s="8">
        <f t="shared" si="206"/>
        <v>0.582</v>
      </c>
      <c r="BY284">
        <f t="shared" si="238"/>
        <v>2015</v>
      </c>
      <c r="BZ284">
        <f t="shared" si="250"/>
        <v>2016</v>
      </c>
      <c r="CA284">
        <f t="shared" si="251"/>
        <v>1</v>
      </c>
      <c r="CB284">
        <f t="shared" si="252"/>
        <v>12</v>
      </c>
      <c r="CC284">
        <f t="shared" si="253"/>
        <v>3</v>
      </c>
      <c r="CD284" t="str">
        <f t="shared" si="239"/>
        <v>12_2015</v>
      </c>
      <c r="CE284" t="str">
        <f t="shared" si="239"/>
        <v>3_2016</v>
      </c>
      <c r="CG284" s="3" t="str">
        <f t="shared" si="240"/>
        <v>1_2016</v>
      </c>
      <c r="CH284">
        <f t="shared" si="241"/>
        <v>0.016163085339497618</v>
      </c>
      <c r="CI284" s="2">
        <f t="shared" si="242"/>
        <v>-0.0028454474538146535</v>
      </c>
      <c r="CJ284" s="2">
        <v>1.0066242825457563</v>
      </c>
      <c r="CK284" s="2">
        <v>1.0086142242749094</v>
      </c>
      <c r="CL284" s="2">
        <f t="shared" si="230"/>
        <v>0.001989941729153122</v>
      </c>
      <c r="CM284">
        <f t="shared" si="222"/>
        <v>3</v>
      </c>
      <c r="CN284">
        <v>2043.939941</v>
      </c>
      <c r="CO284">
        <v>2059.73999</v>
      </c>
      <c r="CP284" s="8">
        <f t="shared" si="259"/>
        <v>1.007730192400991</v>
      </c>
      <c r="CQ284" s="8">
        <f t="shared" si="260"/>
        <v>1.0268697552693893</v>
      </c>
      <c r="CR284" s="8">
        <f t="shared" si="261"/>
        <v>1.057159252410734</v>
      </c>
      <c r="CS284" s="2">
        <f t="shared" si="217"/>
        <v>0.01698948247253744</v>
      </c>
      <c r="CT284" s="2">
        <f t="shared" si="218"/>
        <v>0.0169553386471466</v>
      </c>
      <c r="CU284" s="8">
        <f t="shared" si="208"/>
        <v>0.9532741088729413</v>
      </c>
      <c r="CV284" s="8">
        <f t="shared" si="209"/>
        <v>0.479</v>
      </c>
      <c r="CW284">
        <f t="shared" si="210"/>
        <v>2</v>
      </c>
      <c r="CX284">
        <f t="shared" si="211"/>
        <v>0</v>
      </c>
      <c r="CY284" s="2">
        <f t="shared" si="212"/>
        <v>1.1678201487466906</v>
      </c>
      <c r="CZ284">
        <f t="shared" si="213"/>
        <v>0.704</v>
      </c>
      <c r="DA284">
        <f t="shared" si="214"/>
        <v>3</v>
      </c>
      <c r="DB284" s="3" t="str">
        <f t="shared" si="215"/>
        <v>1_2016</v>
      </c>
      <c r="DC284">
        <f t="shared" si="216"/>
        <v>0</v>
      </c>
    </row>
    <row r="285" spans="5:107" ht="18">
      <c r="E285" t="str">
        <f t="shared" si="231"/>
        <v>2_1990</v>
      </c>
      <c r="F285" s="3">
        <v>32905</v>
      </c>
      <c r="G285">
        <v>332.73999</v>
      </c>
      <c r="H285" s="4">
        <v>0</v>
      </c>
      <c r="I285">
        <f t="shared" si="254"/>
        <v>0.9321231169786728</v>
      </c>
      <c r="J285">
        <f t="shared" si="255"/>
        <v>0.9978682207038007</v>
      </c>
      <c r="X285" s="3">
        <v>42461</v>
      </c>
      <c r="Y285">
        <v>17639.417</v>
      </c>
      <c r="Z285" s="2">
        <f t="shared" si="235"/>
        <v>0.013429417737405025</v>
      </c>
      <c r="AA285" s="2">
        <f t="shared" si="236"/>
        <v>0.018947017340403383</v>
      </c>
      <c r="AB285">
        <v>3128.852</v>
      </c>
      <c r="AC285">
        <v>2367.934</v>
      </c>
      <c r="AD285">
        <v>-495.339</v>
      </c>
      <c r="AE285">
        <f t="shared" si="232"/>
        <v>-760.9179999999997</v>
      </c>
      <c r="AF285">
        <f t="shared" si="233"/>
        <v>5496.786</v>
      </c>
      <c r="AG285">
        <v>590.061</v>
      </c>
      <c r="AH285" t="str">
        <f t="shared" si="234"/>
        <v>4_2016</v>
      </c>
      <c r="AI285" s="2">
        <f t="shared" si="243"/>
        <v>-0.002733667602092593</v>
      </c>
      <c r="AJ285">
        <f t="shared" si="248"/>
        <v>0</v>
      </c>
      <c r="AK285">
        <f t="shared" si="249"/>
        <v>-5</v>
      </c>
      <c r="AL285" s="6">
        <f t="shared" si="244"/>
        <v>42461</v>
      </c>
      <c r="AM285">
        <f t="shared" si="245"/>
        <v>-5</v>
      </c>
      <c r="AN285" t="str">
        <f t="shared" si="237"/>
        <v>4_2016</v>
      </c>
      <c r="AO285">
        <v>1.1694054991459977</v>
      </c>
      <c r="AP285">
        <v>12624.8</v>
      </c>
      <c r="AQ285">
        <v>105.701</v>
      </c>
      <c r="AR285">
        <v>238.827</v>
      </c>
      <c r="AS285" s="2">
        <f t="shared" si="220"/>
        <v>0.9812517466449917</v>
      </c>
      <c r="AT285" s="2">
        <f t="shared" si="220"/>
        <v>1.0358895252473865</v>
      </c>
      <c r="AU285" s="2">
        <f t="shared" si="220"/>
        <v>1.0148724940471618</v>
      </c>
      <c r="AV285" s="2">
        <f t="shared" si="219"/>
        <v>1.011310320296753</v>
      </c>
      <c r="AW285" s="2">
        <f t="shared" si="223"/>
        <v>-0.05711243848127956</v>
      </c>
      <c r="AX285" s="2">
        <f t="shared" si="223"/>
        <v>-0.0007054630830813924</v>
      </c>
      <c r="AY285" s="2">
        <f t="shared" si="223"/>
        <v>0.0007848633918603465</v>
      </c>
      <c r="AZ285" s="2">
        <f t="shared" si="221"/>
        <v>-0.0019609243457541226</v>
      </c>
      <c r="BB285" s="2" t="str">
        <f t="shared" si="256"/>
        <v>4_2016</v>
      </c>
      <c r="BC285" s="2">
        <f t="shared" si="224"/>
        <v>-0.002733667602092593</v>
      </c>
      <c r="BD285" s="2">
        <f t="shared" si="225"/>
        <v>0.0007848633918603465</v>
      </c>
      <c r="BE285">
        <f t="shared" si="226"/>
        <v>-0.02007085465560121</v>
      </c>
      <c r="BF285" s="2">
        <f t="shared" si="227"/>
        <v>0.0020064737610556715</v>
      </c>
      <c r="BG285">
        <f t="shared" si="228"/>
        <v>3</v>
      </c>
      <c r="BH285">
        <f t="shared" si="257"/>
        <v>3</v>
      </c>
      <c r="BI285">
        <f t="shared" si="229"/>
        <v>2059.73999</v>
      </c>
      <c r="BJ285" s="8">
        <f t="shared" si="246"/>
        <v>1.01899274529306</v>
      </c>
      <c r="BK285" s="8">
        <f t="shared" si="247"/>
        <v>1.0490498948850335</v>
      </c>
      <c r="BL285" s="8">
        <f t="shared" si="258"/>
        <v>1.1015953523337672</v>
      </c>
      <c r="BM285" t="str">
        <f>"3"&amp;RIGHT(BB284,5)</f>
        <v>3_2016</v>
      </c>
      <c r="BN285">
        <f t="shared" si="262"/>
        <v>3</v>
      </c>
      <c r="BP285">
        <f t="shared" si="207"/>
        <v>2</v>
      </c>
      <c r="BQ285" s="8">
        <f aca="true" t="shared" si="264" ref="BQ285:BQ295">PERCENTRANK(BC$92:BC$295,BC285)</f>
        <v>0.394</v>
      </c>
      <c r="BR285">
        <f aca="true" t="shared" si="265" ref="BR285:BR295">IF(BS285&lt;0.25,1,IF(BS285&lt;0.5,2,IF(BS285&lt;0.75,3,4)))</f>
        <v>2</v>
      </c>
      <c r="BS285" s="8">
        <f aca="true" t="shared" si="266" ref="BS285:BS295">1-PERCENTRANK(BD$92:BD$295,BD285)</f>
        <v>0.38</v>
      </c>
      <c r="BT285">
        <f t="shared" si="263"/>
        <v>2</v>
      </c>
      <c r="BU285" s="8">
        <f aca="true" t="shared" si="267" ref="BU285:BU295">PERCENTRANK(BV$92:BV$295,BV285)</f>
        <v>0.33</v>
      </c>
      <c r="BV285" s="8">
        <f aca="true" t="shared" si="268" ref="BV285:BV295">BQ285+BS285</f>
        <v>0.774</v>
      </c>
      <c r="BY285">
        <f t="shared" si="238"/>
        <v>2016</v>
      </c>
      <c r="BZ285">
        <f t="shared" si="250"/>
        <v>2016</v>
      </c>
      <c r="CA285">
        <f t="shared" si="251"/>
        <v>4</v>
      </c>
      <c r="CB285">
        <f t="shared" si="252"/>
        <v>3</v>
      </c>
      <c r="CC285">
        <f t="shared" si="253"/>
        <v>6</v>
      </c>
      <c r="CD285" t="str">
        <f t="shared" si="239"/>
        <v>3_2016</v>
      </c>
      <c r="CE285" t="str">
        <f t="shared" si="239"/>
        <v>6_2016</v>
      </c>
      <c r="CG285" s="3" t="str">
        <f t="shared" si="240"/>
        <v>4_2016</v>
      </c>
      <c r="CH285">
        <f t="shared" si="241"/>
        <v>0.013429417737405025</v>
      </c>
      <c r="CI285" s="2">
        <f t="shared" si="242"/>
        <v>-0.002733667602092593</v>
      </c>
      <c r="CJ285" s="2">
        <v>1.0086142242749094</v>
      </c>
      <c r="CK285" s="2">
        <v>1.010446643442554</v>
      </c>
      <c r="CL285" s="2">
        <f t="shared" si="230"/>
        <v>0.00183241916764465</v>
      </c>
      <c r="CM285">
        <f t="shared" si="222"/>
        <v>3</v>
      </c>
      <c r="CN285">
        <v>2059.73999</v>
      </c>
      <c r="CO285">
        <v>2098.860107</v>
      </c>
      <c r="CP285" s="8">
        <f t="shared" si="259"/>
        <v>1.01899274529306</v>
      </c>
      <c r="CQ285" s="8">
        <f t="shared" si="260"/>
        <v>1.0490498948850335</v>
      </c>
      <c r="CR285" s="8">
        <f t="shared" si="261"/>
        <v>1.1015953523337672</v>
      </c>
      <c r="CS285" s="2">
        <f t="shared" si="217"/>
        <v>0.01648540261895117</v>
      </c>
      <c r="CT285" s="2">
        <f t="shared" si="218"/>
        <v>0.016530196853162815</v>
      </c>
      <c r="CU285" s="8">
        <f t="shared" si="208"/>
        <v>0.8124172904108822</v>
      </c>
      <c r="CV285" s="8">
        <f t="shared" si="209"/>
        <v>0.362</v>
      </c>
      <c r="CW285">
        <f t="shared" si="210"/>
        <v>2</v>
      </c>
      <c r="CX285">
        <f t="shared" si="211"/>
        <v>0</v>
      </c>
      <c r="CY285" s="2">
        <f t="shared" si="212"/>
        <v>1.1653741710625511</v>
      </c>
      <c r="CZ285">
        <f t="shared" si="213"/>
        <v>0.7</v>
      </c>
      <c r="DA285">
        <f t="shared" si="214"/>
        <v>3</v>
      </c>
      <c r="DB285" s="3" t="str">
        <f t="shared" si="215"/>
        <v>4_2016</v>
      </c>
      <c r="DC285">
        <f t="shared" si="216"/>
        <v>0</v>
      </c>
    </row>
    <row r="286" spans="5:107" ht="18">
      <c r="E286" t="str">
        <f t="shared" si="231"/>
        <v>3_1990</v>
      </c>
      <c r="F286" s="3">
        <v>32933</v>
      </c>
      <c r="G286">
        <v>340.730011</v>
      </c>
      <c r="H286" s="4">
        <v>0</v>
      </c>
      <c r="I286">
        <f t="shared" si="254"/>
        <v>0.9545060090357564</v>
      </c>
      <c r="J286">
        <f t="shared" si="255"/>
        <v>1.01035623434232</v>
      </c>
      <c r="X286" s="3">
        <v>42552</v>
      </c>
      <c r="Y286">
        <v>17735.074</v>
      </c>
      <c r="Z286" s="2">
        <f t="shared" si="235"/>
        <v>0.015567115850671609</v>
      </c>
      <c r="AA286" s="2">
        <f t="shared" si="236"/>
        <v>0.021868733208587843</v>
      </c>
      <c r="AB286">
        <v>3164.87</v>
      </c>
      <c r="AC286">
        <v>2403.441</v>
      </c>
      <c r="AD286">
        <v>-499.734</v>
      </c>
      <c r="AE286">
        <f t="shared" si="232"/>
        <v>-761.4290000000001</v>
      </c>
      <c r="AF286">
        <f t="shared" si="233"/>
        <v>5568.311</v>
      </c>
      <c r="AG286">
        <v>586.24</v>
      </c>
      <c r="AH286" t="str">
        <f t="shared" si="234"/>
        <v>7_2016</v>
      </c>
      <c r="AI286" s="2">
        <f t="shared" si="243"/>
        <v>0.002137698113266584</v>
      </c>
      <c r="AJ286">
        <f t="shared" si="248"/>
        <v>1</v>
      </c>
      <c r="AK286">
        <f t="shared" si="249"/>
        <v>0</v>
      </c>
      <c r="AL286" s="6">
        <f t="shared" si="244"/>
        <v>42552</v>
      </c>
      <c r="AM286">
        <f t="shared" si="245"/>
        <v>1</v>
      </c>
      <c r="AN286" t="str">
        <f t="shared" si="237"/>
        <v>7_2016</v>
      </c>
      <c r="AO286">
        <v>1.19013148930372</v>
      </c>
      <c r="AP286">
        <v>12779.6</v>
      </c>
      <c r="AQ286">
        <v>106.193</v>
      </c>
      <c r="AR286">
        <v>240.15</v>
      </c>
      <c r="AS286" s="2">
        <f t="shared" si="220"/>
        <v>1.0037407638797973</v>
      </c>
      <c r="AT286" s="2">
        <f t="shared" si="220"/>
        <v>1.0341908700261389</v>
      </c>
      <c r="AU286" s="2">
        <f t="shared" si="220"/>
        <v>1.016006505931879</v>
      </c>
      <c r="AV286" s="2">
        <f t="shared" si="219"/>
        <v>1.0088089627099848</v>
      </c>
      <c r="AW286" s="2">
        <f t="shared" si="223"/>
        <v>0.022489017234805564</v>
      </c>
      <c r="AX286" s="2">
        <f t="shared" si="223"/>
        <v>-0.0016986552212476802</v>
      </c>
      <c r="AY286" s="2">
        <f t="shared" si="223"/>
        <v>0.0011340118847171787</v>
      </c>
      <c r="AZ286" s="2">
        <f t="shared" si="221"/>
        <v>-0.0025013575867682825</v>
      </c>
      <c r="BB286" s="2" t="str">
        <f t="shared" si="256"/>
        <v>7_2016</v>
      </c>
      <c r="BC286" s="2">
        <f t="shared" si="224"/>
        <v>0.002137698113266584</v>
      </c>
      <c r="BD286" s="2">
        <f t="shared" si="225"/>
        <v>0.0011340118847171787</v>
      </c>
      <c r="BE286">
        <f t="shared" si="226"/>
        <v>-0.008843138610234336</v>
      </c>
      <c r="BF286" s="2">
        <f t="shared" si="227"/>
        <v>0.004176654434270288</v>
      </c>
      <c r="BG286">
        <f t="shared" si="228"/>
        <v>2</v>
      </c>
      <c r="BH286">
        <f t="shared" si="257"/>
        <v>2</v>
      </c>
      <c r="BI286">
        <f t="shared" si="229"/>
        <v>2098.860107</v>
      </c>
      <c r="BJ286" s="8">
        <f t="shared" si="246"/>
        <v>1.0294969220642773</v>
      </c>
      <c r="BK286" s="8">
        <f t="shared" si="247"/>
        <v>1.0810629981638886</v>
      </c>
      <c r="BL286" s="8">
        <f t="shared" si="258"/>
        <v>1.1232239738786935</v>
      </c>
      <c r="BM286" t="str">
        <f>"6"&amp;RIGHT(BB285,5)</f>
        <v>6_2016</v>
      </c>
      <c r="BN286">
        <f t="shared" si="262"/>
        <v>2</v>
      </c>
      <c r="BP286">
        <f aca="true" t="shared" si="269" ref="BP286:BP295">IF(BQ286&lt;0.25,1,IF(BQ286&lt;0.5,2,IF(BQ286&lt;0.75,3,4)))</f>
        <v>3</v>
      </c>
      <c r="BQ286" s="8">
        <f t="shared" si="264"/>
        <v>0.62</v>
      </c>
      <c r="BR286">
        <f t="shared" si="265"/>
        <v>2</v>
      </c>
      <c r="BS286" s="8">
        <f t="shared" si="266"/>
        <v>0.33099999999999996</v>
      </c>
      <c r="BT286">
        <f t="shared" si="263"/>
        <v>2</v>
      </c>
      <c r="BU286" s="8">
        <f t="shared" si="267"/>
        <v>0.428</v>
      </c>
      <c r="BV286" s="8">
        <f t="shared" si="268"/>
        <v>0.951</v>
      </c>
      <c r="BY286">
        <f t="shared" si="238"/>
        <v>2016</v>
      </c>
      <c r="BZ286">
        <f t="shared" si="250"/>
        <v>2016</v>
      </c>
      <c r="CA286">
        <f t="shared" si="251"/>
        <v>7</v>
      </c>
      <c r="CB286">
        <f t="shared" si="252"/>
        <v>6</v>
      </c>
      <c r="CC286">
        <f t="shared" si="253"/>
        <v>9</v>
      </c>
      <c r="CD286" t="str">
        <f t="shared" si="239"/>
        <v>6_2016</v>
      </c>
      <c r="CE286" t="str">
        <f t="shared" si="239"/>
        <v>9_2016</v>
      </c>
      <c r="CG286" s="3" t="str">
        <f t="shared" si="240"/>
        <v>7_2016</v>
      </c>
      <c r="CH286">
        <f t="shared" si="241"/>
        <v>0.015567115850671609</v>
      </c>
      <c r="CI286" s="2">
        <f t="shared" si="242"/>
        <v>0.002137698113266584</v>
      </c>
      <c r="CJ286" s="2">
        <v>1.010446643442554</v>
      </c>
      <c r="CK286" s="2">
        <v>1.014925938713127</v>
      </c>
      <c r="CL286" s="2">
        <f t="shared" si="230"/>
        <v>0.004479295270573003</v>
      </c>
      <c r="CM286">
        <f t="shared" si="222"/>
        <v>2</v>
      </c>
      <c r="CN286">
        <v>2098.860107</v>
      </c>
      <c r="CO286">
        <v>2160.77002</v>
      </c>
      <c r="CP286" s="8">
        <f t="shared" si="259"/>
        <v>1.0294969220642773</v>
      </c>
      <c r="CQ286" s="8">
        <f t="shared" si="260"/>
        <v>1.0810629981638886</v>
      </c>
      <c r="CR286" s="8">
        <f t="shared" si="261"/>
        <v>1.1232239738786935</v>
      </c>
      <c r="CS286" s="2">
        <f t="shared" si="217"/>
        <v>0.016042496183197127</v>
      </c>
      <c r="CT286" s="2">
        <f t="shared" si="218"/>
        <v>0.016440083729083455</v>
      </c>
      <c r="CU286" s="8">
        <f t="shared" si="208"/>
        <v>0.9469000345255228</v>
      </c>
      <c r="CV286" s="8">
        <f t="shared" si="209"/>
        <v>0.475</v>
      </c>
      <c r="CW286">
        <f t="shared" si="210"/>
        <v>2</v>
      </c>
      <c r="CX286">
        <f t="shared" si="211"/>
        <v>0</v>
      </c>
      <c r="CY286" s="2">
        <f t="shared" si="212"/>
        <v>0.8699703633817343</v>
      </c>
      <c r="CZ286">
        <f t="shared" si="213"/>
        <v>0.3</v>
      </c>
      <c r="DA286">
        <f t="shared" si="214"/>
        <v>2</v>
      </c>
      <c r="DB286" s="3" t="str">
        <f t="shared" si="215"/>
        <v>7_2016</v>
      </c>
      <c r="DC286">
        <f t="shared" si="216"/>
        <v>1</v>
      </c>
    </row>
    <row r="287" spans="5:107" ht="18">
      <c r="E287" t="str">
        <f t="shared" si="231"/>
        <v>4_1990</v>
      </c>
      <c r="F287" s="3">
        <v>32964</v>
      </c>
      <c r="G287">
        <v>335.570007</v>
      </c>
      <c r="H287" s="4">
        <v>0</v>
      </c>
      <c r="I287">
        <f t="shared" si="254"/>
        <v>0.940051001652657</v>
      </c>
      <c r="J287">
        <f t="shared" si="255"/>
        <v>0.9882664919121571</v>
      </c>
      <c r="X287" s="3">
        <v>42644</v>
      </c>
      <c r="Y287">
        <v>17824.231</v>
      </c>
      <c r="Z287" s="2">
        <f t="shared" si="235"/>
        <v>0.020340660220087292</v>
      </c>
      <c r="AA287" s="2">
        <f t="shared" si="236"/>
        <v>0.02026077035353424</v>
      </c>
      <c r="AB287">
        <v>3222.74</v>
      </c>
      <c r="AC287">
        <v>2388.115</v>
      </c>
      <c r="AD287">
        <v>-557.957</v>
      </c>
      <c r="AE287">
        <f t="shared" si="232"/>
        <v>-834.625</v>
      </c>
      <c r="AF287">
        <f t="shared" si="233"/>
        <v>5610.855</v>
      </c>
      <c r="AG287">
        <v>595.454</v>
      </c>
      <c r="AH287" t="str">
        <f t="shared" si="234"/>
        <v>10_2016</v>
      </c>
      <c r="AI287" s="2">
        <f t="shared" si="243"/>
        <v>0.004773544369415683</v>
      </c>
      <c r="AJ287">
        <f t="shared" si="248"/>
        <v>2</v>
      </c>
      <c r="AK287">
        <f t="shared" si="249"/>
        <v>0</v>
      </c>
      <c r="AL287" s="6">
        <f t="shared" si="244"/>
        <v>42644</v>
      </c>
      <c r="AM287">
        <f t="shared" si="245"/>
        <v>2</v>
      </c>
      <c r="AN287" t="str">
        <f t="shared" si="237"/>
        <v>10_2016</v>
      </c>
      <c r="AO287">
        <v>1.1362347925175411</v>
      </c>
      <c r="AP287">
        <v>12912.8</v>
      </c>
      <c r="AQ287">
        <v>106.649</v>
      </c>
      <c r="AR287">
        <v>241.691</v>
      </c>
      <c r="AS287" s="2">
        <f t="shared" si="220"/>
        <v>0.9363922138273733</v>
      </c>
      <c r="AT287" s="2">
        <f t="shared" si="220"/>
        <v>1.0424224810895029</v>
      </c>
      <c r="AU287" s="2">
        <f t="shared" si="220"/>
        <v>1.01785680200042</v>
      </c>
      <c r="AV287" s="2">
        <f t="shared" si="219"/>
        <v>1.0164437023984254</v>
      </c>
      <c r="AW287" s="2">
        <f t="shared" si="223"/>
        <v>-0.06734855005242402</v>
      </c>
      <c r="AX287" s="2">
        <f t="shared" si="223"/>
        <v>0.008231611063364008</v>
      </c>
      <c r="AY287" s="2">
        <f t="shared" si="223"/>
        <v>0.0018502960685409242</v>
      </c>
      <c r="AZ287" s="2">
        <f t="shared" si="221"/>
        <v>0.007634739688440639</v>
      </c>
      <c r="BB287" s="2" t="str">
        <f t="shared" si="256"/>
        <v>10_2016</v>
      </c>
      <c r="BC287" s="2">
        <f t="shared" si="224"/>
        <v>0.004773544369415683</v>
      </c>
      <c r="BD287" s="2">
        <f t="shared" si="225"/>
        <v>0.0018502960685409242</v>
      </c>
      <c r="BE287">
        <f t="shared" si="226"/>
        <v>0.0013321274267750205</v>
      </c>
      <c r="BF287" s="2">
        <f t="shared" si="227"/>
        <v>0.0059587083995082946</v>
      </c>
      <c r="BG287">
        <f t="shared" si="228"/>
        <v>2</v>
      </c>
      <c r="BH287">
        <f t="shared" si="257"/>
        <v>2</v>
      </c>
      <c r="BI287">
        <f t="shared" si="229"/>
        <v>2160.77002</v>
      </c>
      <c r="BJ287" s="8">
        <f t="shared" si="246"/>
        <v>1.050088616094368</v>
      </c>
      <c r="BK287" s="8">
        <f t="shared" si="247"/>
        <v>1.091041604696089</v>
      </c>
      <c r="BL287" s="8">
        <f t="shared" si="258"/>
        <v>1.1152274317467623</v>
      </c>
      <c r="BM287" t="str">
        <f>"9"&amp;RIGHT(BB286,5)</f>
        <v>9_2016</v>
      </c>
      <c r="BN287">
        <f t="shared" si="262"/>
        <v>2</v>
      </c>
      <c r="BP287">
        <f t="shared" si="269"/>
        <v>3</v>
      </c>
      <c r="BQ287" s="8">
        <f t="shared" si="264"/>
        <v>0.738</v>
      </c>
      <c r="BR287">
        <f t="shared" si="265"/>
        <v>1</v>
      </c>
      <c r="BS287" s="8">
        <f t="shared" si="266"/>
        <v>0.21699999999999997</v>
      </c>
      <c r="BT287">
        <f t="shared" si="263"/>
        <v>2</v>
      </c>
      <c r="BU287" s="8">
        <f t="shared" si="267"/>
        <v>0.438</v>
      </c>
      <c r="BV287" s="8">
        <f t="shared" si="268"/>
        <v>0.955</v>
      </c>
      <c r="BY287">
        <f t="shared" si="238"/>
        <v>2016</v>
      </c>
      <c r="BZ287">
        <f t="shared" si="250"/>
        <v>2016</v>
      </c>
      <c r="CA287">
        <f t="shared" si="251"/>
        <v>10</v>
      </c>
      <c r="CB287">
        <f t="shared" si="252"/>
        <v>9</v>
      </c>
      <c r="CC287">
        <f t="shared" si="253"/>
        <v>12</v>
      </c>
      <c r="CD287" t="str">
        <f t="shared" si="239"/>
        <v>9_2016</v>
      </c>
      <c r="CE287" t="str">
        <f t="shared" si="239"/>
        <v>12_2016</v>
      </c>
      <c r="CG287" s="3" t="str">
        <f t="shared" si="240"/>
        <v>10_2016</v>
      </c>
      <c r="CH287">
        <f t="shared" si="241"/>
        <v>0.020340660220087292</v>
      </c>
      <c r="CI287" s="2">
        <f t="shared" si="242"/>
        <v>0.004773544369415683</v>
      </c>
      <c r="CJ287" s="2">
        <v>1.014925938713127</v>
      </c>
      <c r="CK287" s="2">
        <v>1.0208353481878922</v>
      </c>
      <c r="CL287" s="2">
        <f t="shared" si="230"/>
        <v>0.005909409474765148</v>
      </c>
      <c r="CM287">
        <f t="shared" si="222"/>
        <v>2</v>
      </c>
      <c r="CN287">
        <v>2160.77002</v>
      </c>
      <c r="CO287">
        <v>2269</v>
      </c>
      <c r="CP287" s="8">
        <f t="shared" si="259"/>
        <v>1.050088616094368</v>
      </c>
      <c r="CQ287" s="8">
        <f t="shared" si="260"/>
        <v>1.091041604696089</v>
      </c>
      <c r="CR287" s="8">
        <f t="shared" si="261"/>
        <v>1.1152274317467623</v>
      </c>
      <c r="CS287" s="2">
        <f t="shared" si="217"/>
        <v>0.01579430405053166</v>
      </c>
      <c r="CT287" s="2">
        <f t="shared" si="218"/>
        <v>0.015606883347584422</v>
      </c>
      <c r="CU287" s="8">
        <f t="shared" si="208"/>
        <v>1.30331340134195</v>
      </c>
      <c r="CV287" s="8">
        <f t="shared" si="209"/>
        <v>0.716</v>
      </c>
      <c r="CW287">
        <f t="shared" si="210"/>
        <v>3</v>
      </c>
      <c r="CX287">
        <f t="shared" si="211"/>
        <v>1</v>
      </c>
      <c r="CY287" s="2">
        <f t="shared" si="212"/>
        <v>0.6941385244508466</v>
      </c>
      <c r="CZ287">
        <f t="shared" si="213"/>
        <v>0.187</v>
      </c>
      <c r="DA287">
        <f t="shared" si="214"/>
        <v>1</v>
      </c>
      <c r="DB287" s="3" t="str">
        <f t="shared" si="215"/>
        <v>10_2016</v>
      </c>
      <c r="DC287">
        <f t="shared" si="216"/>
        <v>1</v>
      </c>
    </row>
    <row r="288" spans="5:107" ht="18">
      <c r="E288" t="str">
        <f t="shared" si="231"/>
        <v>5_1990</v>
      </c>
      <c r="F288" s="3">
        <v>32994</v>
      </c>
      <c r="G288">
        <v>361.230011</v>
      </c>
      <c r="H288" s="4">
        <v>0</v>
      </c>
      <c r="I288">
        <f t="shared" si="254"/>
        <v>1</v>
      </c>
      <c r="J288">
        <f t="shared" si="255"/>
        <v>1.0536837454461658</v>
      </c>
      <c r="X288" s="3">
        <v>42736</v>
      </c>
      <c r="Y288">
        <v>17925.256</v>
      </c>
      <c r="Z288" s="2">
        <f t="shared" si="235"/>
        <v>0.020984244373374983</v>
      </c>
      <c r="AA288" s="2">
        <f t="shared" si="236"/>
        <v>0.02286486103512786</v>
      </c>
      <c r="AB288">
        <v>3254.961</v>
      </c>
      <c r="AC288">
        <v>2423.459</v>
      </c>
      <c r="AD288">
        <v>-570.922</v>
      </c>
      <c r="AE288">
        <f t="shared" si="232"/>
        <v>-831.502</v>
      </c>
      <c r="AF288">
        <f t="shared" si="233"/>
        <v>5678.42</v>
      </c>
      <c r="AG288">
        <v>612.381</v>
      </c>
      <c r="AH288" t="str">
        <f t="shared" si="234"/>
        <v>1_2017</v>
      </c>
      <c r="AI288" s="2">
        <f t="shared" si="243"/>
        <v>0.0006435841532876907</v>
      </c>
      <c r="AJ288">
        <f t="shared" si="248"/>
        <v>3</v>
      </c>
      <c r="AK288">
        <f t="shared" si="249"/>
        <v>0</v>
      </c>
      <c r="AL288" s="6">
        <f t="shared" si="244"/>
        <v>42736</v>
      </c>
      <c r="AM288">
        <f t="shared" si="245"/>
        <v>3</v>
      </c>
      <c r="AN288" t="str">
        <f t="shared" si="237"/>
        <v>1_2017</v>
      </c>
      <c r="AO288">
        <v>1.081205597121167</v>
      </c>
      <c r="AP288">
        <v>13079.4</v>
      </c>
      <c r="AQ288">
        <v>107.118</v>
      </c>
      <c r="AR288">
        <v>243.78</v>
      </c>
      <c r="AS288" s="2">
        <f t="shared" si="220"/>
        <v>0.8770353710030097</v>
      </c>
      <c r="AT288" s="2">
        <f t="shared" si="220"/>
        <v>1.0479868595008213</v>
      </c>
      <c r="AU288" s="2">
        <f t="shared" si="220"/>
        <v>1.0185320769428254</v>
      </c>
      <c r="AV288" s="2">
        <f t="shared" si="219"/>
        <v>1.0250049404414021</v>
      </c>
      <c r="AW288" s="2">
        <f t="shared" si="223"/>
        <v>-0.0593568428243636</v>
      </c>
      <c r="AX288" s="2">
        <f t="shared" si="223"/>
        <v>0.005564378411318405</v>
      </c>
      <c r="AY288" s="2">
        <f t="shared" si="223"/>
        <v>0.0006752749424054905</v>
      </c>
      <c r="AZ288" s="2">
        <f t="shared" si="221"/>
        <v>0.008561238042976704</v>
      </c>
      <c r="BB288" s="2" t="str">
        <f t="shared" si="256"/>
        <v>1_2017</v>
      </c>
      <c r="BC288" s="2">
        <f t="shared" si="224"/>
        <v>0.0006435841532876907</v>
      </c>
      <c r="BD288" s="2">
        <f t="shared" si="225"/>
        <v>0.0006752749424054905</v>
      </c>
      <c r="BE288">
        <f t="shared" si="226"/>
        <v>0.004821159033877365</v>
      </c>
      <c r="BF288" s="2">
        <f t="shared" si="227"/>
        <v>0.00444444628752394</v>
      </c>
      <c r="BG288">
        <f t="shared" si="228"/>
        <v>2</v>
      </c>
      <c r="BH288">
        <f t="shared" si="257"/>
        <v>2</v>
      </c>
      <c r="BI288">
        <f t="shared" si="229"/>
        <v>2269</v>
      </c>
      <c r="BJ288" s="8">
        <f t="shared" si="246"/>
        <v>1.0389995548699869</v>
      </c>
      <c r="BK288" s="8">
        <f t="shared" si="247"/>
        <v>1.0620317320405466</v>
      </c>
      <c r="BL288" s="8">
        <f t="shared" si="258"/>
        <v>1.1247554288232702</v>
      </c>
      <c r="BM288" t="str">
        <f>"12"&amp;RIGHT(BB287,5)</f>
        <v>12_2016</v>
      </c>
      <c r="BN288">
        <f t="shared" si="262"/>
        <v>2</v>
      </c>
      <c r="BP288">
        <f t="shared" si="269"/>
        <v>3</v>
      </c>
      <c r="BQ288" s="8">
        <f t="shared" si="264"/>
        <v>0.566</v>
      </c>
      <c r="BR288">
        <f t="shared" si="265"/>
        <v>2</v>
      </c>
      <c r="BS288" s="8">
        <f t="shared" si="266"/>
        <v>0.404</v>
      </c>
      <c r="BT288">
        <f t="shared" si="263"/>
        <v>2</v>
      </c>
      <c r="BU288" s="8">
        <f t="shared" si="267"/>
        <v>0.463</v>
      </c>
      <c r="BV288" s="8">
        <f t="shared" si="268"/>
        <v>0.97</v>
      </c>
      <c r="BY288">
        <f t="shared" si="238"/>
        <v>2016</v>
      </c>
      <c r="BZ288">
        <f t="shared" si="250"/>
        <v>2017</v>
      </c>
      <c r="CA288">
        <f t="shared" si="251"/>
        <v>1</v>
      </c>
      <c r="CB288">
        <f t="shared" si="252"/>
        <v>12</v>
      </c>
      <c r="CC288">
        <f t="shared" si="253"/>
        <v>3</v>
      </c>
      <c r="CD288" t="str">
        <f t="shared" si="239"/>
        <v>12_2016</v>
      </c>
      <c r="CE288" t="str">
        <f t="shared" si="239"/>
        <v>3_2017</v>
      </c>
      <c r="CG288" s="3" t="str">
        <f t="shared" si="240"/>
        <v>1_2017</v>
      </c>
      <c r="CH288">
        <f t="shared" si="241"/>
        <v>0.020984244373374983</v>
      </c>
      <c r="CI288" s="2">
        <f t="shared" si="242"/>
        <v>0.0006435841532876907</v>
      </c>
      <c r="CJ288" s="2">
        <v>1.0208353481878922</v>
      </c>
      <c r="CK288" s="2">
        <v>1.0239919676690277</v>
      </c>
      <c r="CL288" s="2">
        <f t="shared" si="230"/>
        <v>0.0031566194811354364</v>
      </c>
      <c r="CM288">
        <f t="shared" si="222"/>
        <v>2</v>
      </c>
      <c r="CN288">
        <v>2269</v>
      </c>
      <c r="CO288">
        <v>2357.48999</v>
      </c>
      <c r="CP288" s="8">
        <f t="shared" si="259"/>
        <v>1.0389995548699869</v>
      </c>
      <c r="CQ288" s="8">
        <f t="shared" si="260"/>
        <v>1.0620317320405466</v>
      </c>
      <c r="CR288" s="8">
        <f t="shared" si="261"/>
        <v>1.1247554288232702</v>
      </c>
      <c r="CS288" s="2">
        <f t="shared" si="217"/>
        <v>0.015508969863897796</v>
      </c>
      <c r="CT288" s="2">
        <f t="shared" si="218"/>
        <v>0.01594387429583266</v>
      </c>
      <c r="CU288" s="8">
        <f t="shared" si="208"/>
        <v>1.3161320758066783</v>
      </c>
      <c r="CV288" s="8">
        <f t="shared" si="209"/>
        <v>0.733</v>
      </c>
      <c r="CW288">
        <f t="shared" si="210"/>
        <v>3</v>
      </c>
      <c r="CX288">
        <f t="shared" si="211"/>
        <v>1</v>
      </c>
      <c r="CY288" s="2">
        <f t="shared" si="212"/>
        <v>0.9596343936645368</v>
      </c>
      <c r="CZ288">
        <f t="shared" si="213"/>
        <v>0.412</v>
      </c>
      <c r="DA288">
        <f t="shared" si="214"/>
        <v>2</v>
      </c>
      <c r="DB288" s="3" t="str">
        <f t="shared" si="215"/>
        <v>1_2017</v>
      </c>
      <c r="DC288">
        <f t="shared" si="216"/>
        <v>1</v>
      </c>
    </row>
    <row r="289" spans="5:107" ht="18">
      <c r="E289" t="str">
        <f t="shared" si="231"/>
        <v>6_1990</v>
      </c>
      <c r="F289" s="3">
        <v>33025</v>
      </c>
      <c r="G289">
        <v>355.679993</v>
      </c>
      <c r="H289" s="4">
        <v>0</v>
      </c>
      <c r="I289">
        <f t="shared" si="254"/>
        <v>0.9846357782271862</v>
      </c>
      <c r="J289">
        <f t="shared" si="255"/>
        <v>1.0289582253063103</v>
      </c>
      <c r="X289" s="3">
        <v>42826</v>
      </c>
      <c r="Y289">
        <v>18021.048</v>
      </c>
      <c r="Z289" s="2">
        <f t="shared" si="235"/>
        <v>0.02163512546928259</v>
      </c>
      <c r="AA289" s="2">
        <f t="shared" si="236"/>
        <v>0.02154783248861314</v>
      </c>
      <c r="AB289">
        <v>3282.933</v>
      </c>
      <c r="AC289">
        <v>2432.919</v>
      </c>
      <c r="AD289">
        <v>-583.726</v>
      </c>
      <c r="AE289">
        <f t="shared" si="232"/>
        <v>-850.0140000000001</v>
      </c>
      <c r="AF289">
        <f t="shared" si="233"/>
        <v>5715.852</v>
      </c>
      <c r="AG289">
        <v>608.944</v>
      </c>
      <c r="AH289" t="str">
        <f t="shared" si="234"/>
        <v>4_2017</v>
      </c>
      <c r="AI289" s="2">
        <f t="shared" si="243"/>
        <v>0.0006508810959076072</v>
      </c>
      <c r="AJ289">
        <f t="shared" si="248"/>
        <v>4</v>
      </c>
      <c r="AK289">
        <f t="shared" si="249"/>
        <v>0</v>
      </c>
      <c r="AL289" s="6">
        <f t="shared" si="244"/>
        <v>42826</v>
      </c>
      <c r="AM289">
        <f t="shared" si="245"/>
        <v>4</v>
      </c>
      <c r="AN289" t="str">
        <f t="shared" si="237"/>
        <v>4_2017</v>
      </c>
      <c r="AO289">
        <v>1.0335984948508052</v>
      </c>
      <c r="AP289">
        <v>13185.7</v>
      </c>
      <c r="AQ289">
        <v>107.406</v>
      </c>
      <c r="AR289">
        <v>244.051</v>
      </c>
      <c r="AS289" s="2">
        <f t="shared" si="220"/>
        <v>0.8838666276202989</v>
      </c>
      <c r="AT289" s="2">
        <f t="shared" si="220"/>
        <v>1.044428426588936</v>
      </c>
      <c r="AU289" s="2">
        <f t="shared" si="220"/>
        <v>1.0161304055779985</v>
      </c>
      <c r="AV289" s="2">
        <f t="shared" si="219"/>
        <v>1.0218735737584108</v>
      </c>
      <c r="AW289" s="2">
        <f t="shared" si="223"/>
        <v>0.0068312566172892275</v>
      </c>
      <c r="AX289" s="2">
        <f t="shared" si="223"/>
        <v>-0.0035584329118851787</v>
      </c>
      <c r="AY289" s="2">
        <f t="shared" si="223"/>
        <v>-0.0024016713648269405</v>
      </c>
      <c r="AZ289" s="2">
        <f t="shared" si="221"/>
        <v>-0.003131366682991299</v>
      </c>
      <c r="BB289" s="2" t="str">
        <f t="shared" si="256"/>
        <v>4_2017</v>
      </c>
      <c r="BC289" s="2">
        <f t="shared" si="224"/>
        <v>0.0006508810959076072</v>
      </c>
      <c r="BD289" s="2">
        <f t="shared" si="225"/>
        <v>-0.0024016713648269405</v>
      </c>
      <c r="BE289">
        <f t="shared" si="226"/>
        <v>0.008205707731877565</v>
      </c>
      <c r="BF289" s="2">
        <f t="shared" si="227"/>
        <v>0.0012579115308366529</v>
      </c>
      <c r="BG289">
        <f t="shared" si="228"/>
        <v>1</v>
      </c>
      <c r="BH289">
        <f t="shared" si="257"/>
        <v>1</v>
      </c>
      <c r="BI289">
        <f t="shared" si="229"/>
        <v>2357.48999</v>
      </c>
      <c r="BJ289" s="8">
        <f t="shared" si="246"/>
        <v>1.022167648737291</v>
      </c>
      <c r="BK289" s="8">
        <f t="shared" si="247"/>
        <v>1.0825369689056452</v>
      </c>
      <c r="BL289" s="8">
        <f t="shared" si="258"/>
        <v>1.1554619538384552</v>
      </c>
      <c r="BM289" t="str">
        <f>"3"&amp;RIGHT(BB288,5)</f>
        <v>3_2017</v>
      </c>
      <c r="BN289">
        <f t="shared" si="262"/>
        <v>1</v>
      </c>
      <c r="BP289">
        <f t="shared" si="269"/>
        <v>3</v>
      </c>
      <c r="BQ289" s="8">
        <f t="shared" si="264"/>
        <v>0.571</v>
      </c>
      <c r="BR289">
        <f t="shared" si="265"/>
        <v>4</v>
      </c>
      <c r="BS289" s="8">
        <f t="shared" si="266"/>
        <v>0.774</v>
      </c>
      <c r="BT289">
        <f t="shared" si="263"/>
        <v>4</v>
      </c>
      <c r="BU289" s="8">
        <f t="shared" si="267"/>
        <v>0.778</v>
      </c>
      <c r="BV289" s="8">
        <f t="shared" si="268"/>
        <v>1.345</v>
      </c>
      <c r="BY289">
        <f t="shared" si="238"/>
        <v>2017</v>
      </c>
      <c r="BZ289">
        <f t="shared" si="250"/>
        <v>2017</v>
      </c>
      <c r="CA289">
        <f t="shared" si="251"/>
        <v>4</v>
      </c>
      <c r="CB289">
        <f t="shared" si="252"/>
        <v>3</v>
      </c>
      <c r="CC289">
        <f t="shared" si="253"/>
        <v>6</v>
      </c>
      <c r="CD289" t="str">
        <f t="shared" si="239"/>
        <v>3_2017</v>
      </c>
      <c r="CE289" t="str">
        <f t="shared" si="239"/>
        <v>6_2017</v>
      </c>
      <c r="CG289" s="3" t="str">
        <f t="shared" si="240"/>
        <v>4_2017</v>
      </c>
      <c r="CH289">
        <f t="shared" si="241"/>
        <v>0.02163512546928259</v>
      </c>
      <c r="CI289" s="2">
        <f t="shared" si="242"/>
        <v>0.0006508810959076072</v>
      </c>
      <c r="CJ289" s="2">
        <v>1.0239919676690277</v>
      </c>
      <c r="CK289" s="2">
        <v>1.016717534049224</v>
      </c>
      <c r="CL289" s="2">
        <f t="shared" si="230"/>
        <v>-0.007274433619803622</v>
      </c>
      <c r="CM289">
        <f t="shared" si="222"/>
        <v>1</v>
      </c>
      <c r="CN289">
        <v>2357.48999</v>
      </c>
      <c r="CO289">
        <v>2409.75</v>
      </c>
      <c r="CP289" s="8">
        <f t="shared" si="259"/>
        <v>1.022167648737291</v>
      </c>
      <c r="CQ289" s="8">
        <f t="shared" si="260"/>
        <v>1.0825369689056452</v>
      </c>
      <c r="CR289" s="8">
        <f t="shared" si="261"/>
        <v>1.1554619538384552</v>
      </c>
      <c r="CS289" s="2">
        <f t="shared" si="217"/>
        <v>0.015291706113458118</v>
      </c>
      <c r="CT289" s="2">
        <f t="shared" si="218"/>
        <v>0.016328441831151563</v>
      </c>
      <c r="CU289" s="8">
        <f t="shared" si="208"/>
        <v>1.3249963280640094</v>
      </c>
      <c r="CV289" s="8">
        <f t="shared" si="209"/>
        <v>0.745</v>
      </c>
      <c r="CW289">
        <f t="shared" si="210"/>
        <v>3</v>
      </c>
      <c r="CX289">
        <f t="shared" si="211"/>
        <v>1</v>
      </c>
      <c r="CY289" s="2">
        <f t="shared" si="212"/>
        <v>0.9601381991840856</v>
      </c>
      <c r="CZ289">
        <f t="shared" si="213"/>
        <v>0.416</v>
      </c>
      <c r="DA289">
        <f t="shared" si="214"/>
        <v>2</v>
      </c>
      <c r="DB289" s="3" t="str">
        <f t="shared" si="215"/>
        <v>4_2017</v>
      </c>
      <c r="DC289">
        <f t="shared" si="216"/>
        <v>1</v>
      </c>
    </row>
    <row r="290" spans="5:107" ht="18">
      <c r="E290" t="str">
        <f t="shared" si="231"/>
        <v>7_1990</v>
      </c>
      <c r="F290" s="3">
        <v>33055</v>
      </c>
      <c r="G290">
        <v>351.480011</v>
      </c>
      <c r="H290" s="4">
        <v>1</v>
      </c>
      <c r="I290">
        <f t="shared" si="254"/>
        <v>0.9730088871270444</v>
      </c>
      <c r="J290">
        <f t="shared" si="255"/>
        <v>1.0151584613639353</v>
      </c>
      <c r="X290" s="3">
        <v>42917</v>
      </c>
      <c r="Y290">
        <v>18163.558</v>
      </c>
      <c r="Z290" s="2">
        <f t="shared" si="235"/>
        <v>0.024160260058683658</v>
      </c>
      <c r="AA290" s="2">
        <f t="shared" si="236"/>
        <v>0.03200909912570671</v>
      </c>
      <c r="AB290">
        <v>3293.173</v>
      </c>
      <c r="AC290">
        <v>2459.479</v>
      </c>
      <c r="AD290">
        <v>-550.586</v>
      </c>
      <c r="AE290">
        <f t="shared" si="232"/>
        <v>-833.694</v>
      </c>
      <c r="AF290">
        <f t="shared" si="233"/>
        <v>5752.652</v>
      </c>
      <c r="AG290">
        <v>605.872</v>
      </c>
      <c r="AH290" t="str">
        <f t="shared" si="234"/>
        <v>7_2017</v>
      </c>
      <c r="AI290" s="2">
        <f t="shared" si="243"/>
        <v>0.002525134589401068</v>
      </c>
      <c r="AJ290">
        <f t="shared" si="248"/>
        <v>5</v>
      </c>
      <c r="AK290">
        <f t="shared" si="249"/>
        <v>0</v>
      </c>
      <c r="AL290" s="6">
        <f t="shared" si="244"/>
        <v>42917</v>
      </c>
      <c r="AM290">
        <f t="shared" si="245"/>
        <v>5</v>
      </c>
      <c r="AN290" t="str">
        <f t="shared" si="237"/>
        <v>7_2017</v>
      </c>
      <c r="AO290">
        <v>0.9777307128946251</v>
      </c>
      <c r="AP290">
        <v>13274.1</v>
      </c>
      <c r="AQ290">
        <v>107.785</v>
      </c>
      <c r="AR290">
        <v>244.39</v>
      </c>
      <c r="AS290" s="2">
        <f t="shared" si="220"/>
        <v>0.8215316724932983</v>
      </c>
      <c r="AT290" s="2">
        <f t="shared" si="220"/>
        <v>1.0386944818304171</v>
      </c>
      <c r="AU290" s="2">
        <f t="shared" si="220"/>
        <v>1.0149915719491869</v>
      </c>
      <c r="AV290" s="2">
        <f t="shared" si="219"/>
        <v>1.0176556318967311</v>
      </c>
      <c r="AW290" s="2">
        <f t="shared" si="223"/>
        <v>-0.0623349551270006</v>
      </c>
      <c r="AX290" s="2">
        <f t="shared" si="223"/>
        <v>-0.005733944758518961</v>
      </c>
      <c r="AY290" s="2">
        <f t="shared" si="223"/>
        <v>-0.0011388336288116196</v>
      </c>
      <c r="AZ290" s="2">
        <f t="shared" si="221"/>
        <v>-0.004217941861679675</v>
      </c>
      <c r="BB290" s="2" t="str">
        <f t="shared" si="256"/>
        <v>7_2017</v>
      </c>
      <c r="BC290" s="2">
        <f t="shared" si="224"/>
        <v>0.002525134589401068</v>
      </c>
      <c r="BD290" s="2">
        <f t="shared" si="225"/>
        <v>-0.0011388336288116196</v>
      </c>
      <c r="BE290">
        <f t="shared" si="226"/>
        <v>0.008593144208012049</v>
      </c>
      <c r="BF290" s="2">
        <f t="shared" si="227"/>
        <v>-0.0010149339826921455</v>
      </c>
      <c r="BG290">
        <f t="shared" si="228"/>
        <v>1</v>
      </c>
      <c r="BH290">
        <f t="shared" si="257"/>
        <v>2</v>
      </c>
      <c r="BI290">
        <f t="shared" si="229"/>
        <v>2409.75</v>
      </c>
      <c r="BJ290" s="8">
        <f t="shared" si="246"/>
        <v>1.0590600966905281</v>
      </c>
      <c r="BK290" s="8">
        <f t="shared" si="247"/>
        <v>1.1304035646851334</v>
      </c>
      <c r="BL290" s="8">
        <f t="shared" si="258"/>
        <v>1.105027528996784</v>
      </c>
      <c r="BM290" t="str">
        <f>"6"&amp;RIGHT(BB289,5)</f>
        <v>6_2017</v>
      </c>
      <c r="BN290">
        <f t="shared" si="262"/>
        <v>2</v>
      </c>
      <c r="BP290">
        <f t="shared" si="269"/>
        <v>3</v>
      </c>
      <c r="BQ290" s="8">
        <f t="shared" si="264"/>
        <v>0.64</v>
      </c>
      <c r="BR290">
        <f t="shared" si="265"/>
        <v>3</v>
      </c>
      <c r="BS290" s="8">
        <f t="shared" si="266"/>
        <v>0.661</v>
      </c>
      <c r="BT290">
        <f t="shared" si="263"/>
        <v>4</v>
      </c>
      <c r="BU290" s="8">
        <f t="shared" si="267"/>
        <v>0.758</v>
      </c>
      <c r="BV290" s="8">
        <f t="shared" si="268"/>
        <v>1.3010000000000002</v>
      </c>
      <c r="BY290">
        <f t="shared" si="238"/>
        <v>2017</v>
      </c>
      <c r="BZ290">
        <f t="shared" si="250"/>
        <v>2017</v>
      </c>
      <c r="CA290">
        <f t="shared" si="251"/>
        <v>7</v>
      </c>
      <c r="CB290">
        <f t="shared" si="252"/>
        <v>6</v>
      </c>
      <c r="CC290">
        <f t="shared" si="253"/>
        <v>9</v>
      </c>
      <c r="CD290" t="str">
        <f t="shared" si="239"/>
        <v>6_2017</v>
      </c>
      <c r="CE290" t="str">
        <f t="shared" si="239"/>
        <v>9_2017</v>
      </c>
      <c r="CG290" s="3" t="str">
        <f t="shared" si="240"/>
        <v>7_2017</v>
      </c>
      <c r="CH290">
        <f t="shared" si="241"/>
        <v>0.024160260058683658</v>
      </c>
      <c r="CI290" s="2">
        <f t="shared" si="242"/>
        <v>0.002525134589401068</v>
      </c>
      <c r="CJ290" s="2">
        <v>1.016717534049224</v>
      </c>
      <c r="CK290" s="2">
        <v>1.0222649978635228</v>
      </c>
      <c r="CL290" s="2">
        <f t="shared" si="230"/>
        <v>0.005547463814298714</v>
      </c>
      <c r="CM290">
        <f t="shared" si="222"/>
        <v>2</v>
      </c>
      <c r="CN290">
        <v>2409.75</v>
      </c>
      <c r="CO290">
        <v>2552.070068</v>
      </c>
      <c r="CP290" s="8">
        <f t="shared" si="259"/>
        <v>1.0590600966905281</v>
      </c>
      <c r="CQ290" s="8">
        <f t="shared" si="260"/>
        <v>1.1304035646851334</v>
      </c>
      <c r="CR290" s="8">
        <f t="shared" si="261"/>
        <v>1.105027528996784</v>
      </c>
      <c r="CS290" s="2">
        <f t="shared" si="217"/>
        <v>0.0153029615045971</v>
      </c>
      <c r="CT290" s="2">
        <f t="shared" si="218"/>
        <v>0.016266884444791962</v>
      </c>
      <c r="CU290" s="8">
        <f t="shared" si="208"/>
        <v>1.485242004434282</v>
      </c>
      <c r="CV290" s="8">
        <f t="shared" si="209"/>
        <v>0.841</v>
      </c>
      <c r="CW290">
        <f t="shared" si="210"/>
        <v>4</v>
      </c>
      <c r="CX290">
        <f t="shared" si="211"/>
        <v>1</v>
      </c>
      <c r="CY290" s="2">
        <f t="shared" si="212"/>
        <v>0.8447683944660024</v>
      </c>
      <c r="CZ290">
        <f t="shared" si="213"/>
        <v>0.279</v>
      </c>
      <c r="DA290">
        <f t="shared" si="214"/>
        <v>2</v>
      </c>
      <c r="DB290" s="3" t="str">
        <f t="shared" si="215"/>
        <v>7_2017</v>
      </c>
      <c r="DC290">
        <f t="shared" si="216"/>
        <v>1</v>
      </c>
    </row>
    <row r="291" spans="5:107" ht="18">
      <c r="E291" t="str">
        <f t="shared" si="231"/>
        <v>8_1990</v>
      </c>
      <c r="F291" s="3">
        <v>33086</v>
      </c>
      <c r="G291">
        <v>320.459991</v>
      </c>
      <c r="H291" s="4">
        <v>1</v>
      </c>
      <c r="I291">
        <f t="shared" si="254"/>
        <v>0.8871355680356249</v>
      </c>
      <c r="J291">
        <f t="shared" si="255"/>
        <v>0.9325207773829924</v>
      </c>
      <c r="X291" s="3">
        <v>43009</v>
      </c>
      <c r="Y291">
        <v>18322.464</v>
      </c>
      <c r="Z291" s="2">
        <f t="shared" si="235"/>
        <v>0.02795256636878185</v>
      </c>
      <c r="AA291" s="2">
        <f t="shared" si="236"/>
        <v>0.035456379291381124</v>
      </c>
      <c r="AB291">
        <v>3403.017</v>
      </c>
      <c r="AC291">
        <v>2519.228</v>
      </c>
      <c r="AD291">
        <v>-596.11</v>
      </c>
      <c r="AE291">
        <f t="shared" si="232"/>
        <v>-883.7889999999998</v>
      </c>
      <c r="AF291">
        <f t="shared" si="233"/>
        <v>5922.245</v>
      </c>
      <c r="AG291">
        <v>620.376</v>
      </c>
      <c r="AH291" t="str">
        <f t="shared" si="234"/>
        <v>10_2017</v>
      </c>
      <c r="AI291" s="2">
        <f t="shared" si="243"/>
        <v>0.0037923063100981924</v>
      </c>
      <c r="AJ291">
        <f t="shared" si="248"/>
        <v>6</v>
      </c>
      <c r="AK291">
        <f t="shared" si="249"/>
        <v>0</v>
      </c>
      <c r="AL291" s="6">
        <f t="shared" si="244"/>
        <v>43009</v>
      </c>
      <c r="AM291">
        <f t="shared" si="245"/>
        <v>6</v>
      </c>
      <c r="AN291" t="str">
        <f t="shared" si="237"/>
        <v>10_2017</v>
      </c>
      <c r="AO291">
        <v>0.9738909472657751</v>
      </c>
      <c r="AP291">
        <v>13501.3</v>
      </c>
      <c r="AQ291">
        <v>108.392</v>
      </c>
      <c r="AR291">
        <v>246.587</v>
      </c>
      <c r="AS291" s="2">
        <f t="shared" si="220"/>
        <v>0.8571212162126608</v>
      </c>
      <c r="AT291" s="2">
        <f t="shared" si="220"/>
        <v>1.0455749333994175</v>
      </c>
      <c r="AU291" s="2">
        <f t="shared" si="220"/>
        <v>1.01634333186434</v>
      </c>
      <c r="AV291" s="2">
        <f t="shared" si="219"/>
        <v>1.0202572706472313</v>
      </c>
      <c r="AW291" s="2">
        <f t="shared" si="223"/>
        <v>0.035589543719362515</v>
      </c>
      <c r="AX291" s="2">
        <f t="shared" si="223"/>
        <v>0.006880451569000412</v>
      </c>
      <c r="AY291" s="2">
        <f t="shared" si="223"/>
        <v>0.0013517599151531279</v>
      </c>
      <c r="AZ291" s="2">
        <f t="shared" si="221"/>
        <v>0.0026016387505001237</v>
      </c>
      <c r="BB291" s="2" t="str">
        <f t="shared" si="256"/>
        <v>10_2017</v>
      </c>
      <c r="BC291" s="2">
        <f t="shared" si="224"/>
        <v>0.0037923063100981924</v>
      </c>
      <c r="BD291" s="2">
        <f t="shared" si="225"/>
        <v>0.0013517599151531279</v>
      </c>
      <c r="BE291">
        <f t="shared" si="226"/>
        <v>0.007611906148694558</v>
      </c>
      <c r="BF291" s="2">
        <f t="shared" si="227"/>
        <v>-0.0015134701360799419</v>
      </c>
      <c r="BG291">
        <f t="shared" si="228"/>
        <v>2</v>
      </c>
      <c r="BH291">
        <f t="shared" si="257"/>
        <v>1</v>
      </c>
      <c r="BI291">
        <f t="shared" si="229"/>
        <v>2552.070068</v>
      </c>
      <c r="BJ291" s="8">
        <f t="shared" si="246"/>
        <v>1.0673648910175613</v>
      </c>
      <c r="BK291" s="8">
        <f t="shared" si="247"/>
        <v>1.0434039885459758</v>
      </c>
      <c r="BL291" s="8">
        <f t="shared" si="258"/>
        <v>1.0723099421579048</v>
      </c>
      <c r="BM291" t="str">
        <f>"9"&amp;RIGHT(BB290,5)</f>
        <v>9_2017</v>
      </c>
      <c r="BN291">
        <f t="shared" si="262"/>
        <v>1</v>
      </c>
      <c r="BP291">
        <f t="shared" si="269"/>
        <v>3</v>
      </c>
      <c r="BQ291" s="8">
        <f t="shared" si="264"/>
        <v>0.694</v>
      </c>
      <c r="BR291">
        <f t="shared" si="265"/>
        <v>2</v>
      </c>
      <c r="BS291" s="8">
        <f t="shared" si="266"/>
        <v>0.29100000000000004</v>
      </c>
      <c r="BT291">
        <f t="shared" si="263"/>
        <v>2</v>
      </c>
      <c r="BU291" s="8">
        <f t="shared" si="267"/>
        <v>0.477</v>
      </c>
      <c r="BV291" s="8">
        <f t="shared" si="268"/>
        <v>0.985</v>
      </c>
      <c r="BY291">
        <f t="shared" si="238"/>
        <v>2017</v>
      </c>
      <c r="BZ291">
        <f t="shared" si="250"/>
        <v>2017</v>
      </c>
      <c r="CA291">
        <f t="shared" si="251"/>
        <v>10</v>
      </c>
      <c r="CB291">
        <f t="shared" si="252"/>
        <v>9</v>
      </c>
      <c r="CC291">
        <f t="shared" si="253"/>
        <v>12</v>
      </c>
      <c r="CD291" t="str">
        <f t="shared" si="239"/>
        <v>9_2017</v>
      </c>
      <c r="CE291" t="str">
        <f t="shared" si="239"/>
        <v>12_2017</v>
      </c>
      <c r="CG291" s="3" t="str">
        <f t="shared" si="240"/>
        <v>10_2017</v>
      </c>
      <c r="CH291">
        <f t="shared" si="241"/>
        <v>0.02795256636878185</v>
      </c>
      <c r="CI291" s="2">
        <f t="shared" si="242"/>
        <v>0.0037923063100981924</v>
      </c>
      <c r="CJ291" s="2">
        <v>1.0222649978635228</v>
      </c>
      <c r="CK291" s="2">
        <v>1.0211268185787488</v>
      </c>
      <c r="CL291" s="2">
        <f t="shared" si="230"/>
        <v>-0.001138179284773999</v>
      </c>
      <c r="CM291">
        <f t="shared" si="222"/>
        <v>1</v>
      </c>
      <c r="CN291">
        <v>2552.070068</v>
      </c>
      <c r="CO291">
        <v>2723.98999</v>
      </c>
      <c r="CP291" s="8">
        <f t="shared" si="259"/>
        <v>1.0673648910175613</v>
      </c>
      <c r="CQ291" s="8">
        <f t="shared" si="260"/>
        <v>1.0434039885459758</v>
      </c>
      <c r="CR291" s="8">
        <f t="shared" si="261"/>
        <v>1.0723099421579048</v>
      </c>
      <c r="CS291" s="2">
        <f t="shared" si="217"/>
        <v>0.015349450636383417</v>
      </c>
      <c r="CT291" s="2">
        <f t="shared" si="218"/>
        <v>0.016913273705475795</v>
      </c>
      <c r="CU291" s="8">
        <f t="shared" si="208"/>
        <v>1.6526999358930734</v>
      </c>
      <c r="CV291" s="8">
        <f t="shared" si="209"/>
        <v>0.883</v>
      </c>
      <c r="CW291">
        <f t="shared" si="210"/>
        <v>4</v>
      </c>
      <c r="CX291">
        <f t="shared" si="211"/>
        <v>1</v>
      </c>
      <c r="CY291" s="2">
        <f t="shared" si="212"/>
        <v>0.775779285776567</v>
      </c>
      <c r="CZ291">
        <f t="shared" si="213"/>
        <v>0.233</v>
      </c>
      <c r="DA291">
        <f t="shared" si="214"/>
        <v>1</v>
      </c>
      <c r="DB291" s="3" t="str">
        <f t="shared" si="215"/>
        <v>10_2017</v>
      </c>
      <c r="DC291">
        <f t="shared" si="216"/>
        <v>1</v>
      </c>
    </row>
    <row r="292" spans="5:107" ht="18">
      <c r="E292" t="str">
        <f t="shared" si="231"/>
        <v>9_1990</v>
      </c>
      <c r="F292" s="3">
        <v>33117</v>
      </c>
      <c r="G292">
        <v>312.690002</v>
      </c>
      <c r="H292" s="4">
        <v>1</v>
      </c>
      <c r="I292">
        <f t="shared" si="254"/>
        <v>0.8656257577668429</v>
      </c>
      <c r="J292">
        <f t="shared" si="255"/>
        <v>0.919786932285571</v>
      </c>
      <c r="X292" s="3">
        <v>43101</v>
      </c>
      <c r="Y292">
        <v>18438.254</v>
      </c>
      <c r="Z292" s="2">
        <f t="shared" si="235"/>
        <v>0.028618726561004282</v>
      </c>
      <c r="AA292" s="2">
        <f t="shared" si="236"/>
        <v>0.0255188920498155</v>
      </c>
      <c r="AB292">
        <v>3408.165</v>
      </c>
      <c r="AC292">
        <v>2523.966</v>
      </c>
      <c r="AD292">
        <v>-628.967</v>
      </c>
      <c r="AE292">
        <f t="shared" si="232"/>
        <v>-884.1990000000001</v>
      </c>
      <c r="AF292">
        <f t="shared" si="233"/>
        <v>5932.130999999999</v>
      </c>
      <c r="AG292">
        <v>612.065</v>
      </c>
      <c r="AH292" t="str">
        <f t="shared" si="234"/>
        <v>1_2018</v>
      </c>
      <c r="AI292" s="2">
        <f t="shared" si="243"/>
        <v>0.0006661601922224314</v>
      </c>
      <c r="AJ292">
        <f t="shared" si="248"/>
        <v>7</v>
      </c>
      <c r="AK292">
        <f t="shared" si="249"/>
        <v>0</v>
      </c>
      <c r="AL292" s="6">
        <f t="shared" si="244"/>
        <v>43101</v>
      </c>
      <c r="AM292">
        <f t="shared" si="245"/>
        <v>7</v>
      </c>
      <c r="AN292" t="str">
        <f t="shared" si="237"/>
        <v>1_2018</v>
      </c>
      <c r="AO292">
        <v>0.9084340443086197</v>
      </c>
      <c r="AP292">
        <v>13697.7</v>
      </c>
      <c r="AQ292">
        <v>108.923</v>
      </c>
      <c r="AR292">
        <v>248.884</v>
      </c>
      <c r="AS292" s="2">
        <f t="shared" si="220"/>
        <v>0.8402047184434014</v>
      </c>
      <c r="AT292" s="2">
        <f t="shared" si="220"/>
        <v>1.0472728106793892</v>
      </c>
      <c r="AU292" s="2">
        <f t="shared" si="220"/>
        <v>1.0168505760002988</v>
      </c>
      <c r="AV292" s="2">
        <f t="shared" si="219"/>
        <v>1.0209369103289851</v>
      </c>
      <c r="AW292" s="2">
        <f t="shared" si="223"/>
        <v>-0.01691649776925941</v>
      </c>
      <c r="AX292" s="2">
        <f t="shared" si="223"/>
        <v>0.0016978772799716157</v>
      </c>
      <c r="AY292" s="2">
        <f t="shared" si="223"/>
        <v>0.0005072441359588176</v>
      </c>
      <c r="AZ292" s="2">
        <f t="shared" si="221"/>
        <v>0.0006796396817538852</v>
      </c>
      <c r="BB292" s="2" t="str">
        <f t="shared" si="256"/>
        <v>1_2018</v>
      </c>
      <c r="BC292" s="2">
        <f t="shared" si="224"/>
        <v>0.0006661601922224314</v>
      </c>
      <c r="BD292" s="2">
        <f t="shared" si="225"/>
        <v>0.0005072441359588176</v>
      </c>
      <c r="BE292">
        <f t="shared" si="226"/>
        <v>0.007634482187629299</v>
      </c>
      <c r="BF292" s="2">
        <f t="shared" si="227"/>
        <v>-0.0016815009425266148</v>
      </c>
      <c r="BG292">
        <f t="shared" si="228"/>
        <v>2</v>
      </c>
      <c r="BH292">
        <f t="shared" si="257"/>
        <v>2</v>
      </c>
      <c r="BI292">
        <f t="shared" si="229"/>
        <v>2723.98999</v>
      </c>
      <c r="BJ292" s="8">
        <f t="shared" si="246"/>
        <v>0.9775513484908217</v>
      </c>
      <c r="BK292" s="8">
        <f t="shared" si="247"/>
        <v>1.0046329527811517</v>
      </c>
      <c r="BL292" s="8">
        <f t="shared" si="258"/>
        <v>1.0739797211956714</v>
      </c>
      <c r="BM292" t="str">
        <f>"12"&amp;RIGHT(BB291,5)</f>
        <v>12_2017</v>
      </c>
      <c r="BN292">
        <f t="shared" si="262"/>
        <v>2</v>
      </c>
      <c r="BP292">
        <f t="shared" si="269"/>
        <v>3</v>
      </c>
      <c r="BQ292" s="8">
        <f t="shared" si="264"/>
        <v>0.576</v>
      </c>
      <c r="BR292">
        <f t="shared" si="265"/>
        <v>2</v>
      </c>
      <c r="BS292" s="8">
        <f t="shared" si="266"/>
        <v>0.42900000000000005</v>
      </c>
      <c r="BT292">
        <f t="shared" si="263"/>
        <v>3</v>
      </c>
      <c r="BU292" s="8">
        <f t="shared" si="267"/>
        <v>0.502</v>
      </c>
      <c r="BV292" s="8">
        <f t="shared" si="268"/>
        <v>1.005</v>
      </c>
      <c r="BY292">
        <f t="shared" si="238"/>
        <v>2017</v>
      </c>
      <c r="BZ292">
        <f t="shared" si="250"/>
        <v>2018</v>
      </c>
      <c r="CA292">
        <f t="shared" si="251"/>
        <v>1</v>
      </c>
      <c r="CB292">
        <f t="shared" si="252"/>
        <v>12</v>
      </c>
      <c r="CC292">
        <f t="shared" si="253"/>
        <v>3</v>
      </c>
      <c r="CD292" t="str">
        <f t="shared" si="239"/>
        <v>12_2017</v>
      </c>
      <c r="CE292" t="str">
        <f t="shared" si="239"/>
        <v>3_2018</v>
      </c>
      <c r="CG292" s="3" t="str">
        <f t="shared" si="240"/>
        <v>1_2018</v>
      </c>
      <c r="CH292">
        <f t="shared" si="241"/>
        <v>0.028618726561004282</v>
      </c>
      <c r="CI292" s="2">
        <f t="shared" si="242"/>
        <v>0.0006661601922224314</v>
      </c>
      <c r="CJ292" s="2">
        <v>1.0211268185787488</v>
      </c>
      <c r="CK292" s="2">
        <v>1.0235857377876423</v>
      </c>
      <c r="CL292" s="2">
        <f t="shared" si="230"/>
        <v>0.0024589192088935174</v>
      </c>
      <c r="CM292">
        <f t="shared" si="222"/>
        <v>2</v>
      </c>
      <c r="CN292">
        <v>2723.98999</v>
      </c>
      <c r="CO292">
        <v>2662.840088</v>
      </c>
      <c r="CP292" s="8">
        <f t="shared" si="259"/>
        <v>0.9775513484908217</v>
      </c>
      <c r="CQ292" s="8">
        <f t="shared" si="260"/>
        <v>1.0046329527811517</v>
      </c>
      <c r="CR292" s="8">
        <f t="shared" si="261"/>
        <v>1.0739797211956714</v>
      </c>
      <c r="CS292" s="2">
        <f t="shared" si="217"/>
        <v>0.015662991553219693</v>
      </c>
      <c r="CT292" s="2">
        <f t="shared" si="218"/>
        <v>0.01697299907036398</v>
      </c>
      <c r="CU292" s="8">
        <f t="shared" si="208"/>
        <v>1.6861325710536648</v>
      </c>
      <c r="CV292" s="8">
        <f t="shared" si="209"/>
        <v>0.908</v>
      </c>
      <c r="CW292">
        <f t="shared" si="210"/>
        <v>4</v>
      </c>
      <c r="CX292">
        <f t="shared" si="211"/>
        <v>1</v>
      </c>
      <c r="CY292" s="2">
        <f t="shared" si="212"/>
        <v>0.9607517687675131</v>
      </c>
      <c r="CZ292">
        <f t="shared" si="213"/>
        <v>0.42</v>
      </c>
      <c r="DA292">
        <f t="shared" si="214"/>
        <v>2</v>
      </c>
      <c r="DB292" s="3" t="str">
        <f t="shared" si="215"/>
        <v>1_2018</v>
      </c>
      <c r="DC292">
        <f t="shared" si="216"/>
        <v>1</v>
      </c>
    </row>
    <row r="293" spans="5:107" ht="18">
      <c r="E293" t="str">
        <f t="shared" si="231"/>
        <v>10_1990</v>
      </c>
      <c r="F293" s="3">
        <v>33147</v>
      </c>
      <c r="G293">
        <v>307.019989</v>
      </c>
      <c r="H293" s="4">
        <v>1</v>
      </c>
      <c r="I293">
        <f t="shared" si="254"/>
        <v>0.8499293515233429</v>
      </c>
      <c r="J293">
        <f t="shared" si="255"/>
        <v>0.9101270618020627</v>
      </c>
      <c r="X293" s="3">
        <v>43191</v>
      </c>
      <c r="Y293">
        <v>18598.135</v>
      </c>
      <c r="Z293" s="2">
        <f t="shared" si="235"/>
        <v>0.032022943393747116</v>
      </c>
      <c r="AA293" s="2">
        <f t="shared" si="236"/>
        <v>0.03513837639668704</v>
      </c>
      <c r="AB293">
        <v>3410.411</v>
      </c>
      <c r="AC293">
        <v>2559.915</v>
      </c>
      <c r="AD293">
        <v>-568.391</v>
      </c>
      <c r="AE293">
        <f t="shared" si="232"/>
        <v>-850.4960000000001</v>
      </c>
      <c r="AF293">
        <f t="shared" si="233"/>
        <v>5970.326</v>
      </c>
      <c r="AG293">
        <v>606.301</v>
      </c>
      <c r="AH293" t="str">
        <f t="shared" si="234"/>
        <v>4_2018</v>
      </c>
      <c r="AI293" s="2">
        <f t="shared" si="243"/>
        <v>0.0034042168327428346</v>
      </c>
      <c r="AJ293">
        <f t="shared" si="248"/>
        <v>8</v>
      </c>
      <c r="AK293">
        <f t="shared" si="249"/>
        <v>0</v>
      </c>
      <c r="AL293" s="6">
        <f t="shared" si="244"/>
        <v>43191</v>
      </c>
      <c r="AM293">
        <f t="shared" si="245"/>
        <v>8</v>
      </c>
      <c r="AN293" t="str">
        <f t="shared" si="237"/>
        <v>4_2018</v>
      </c>
      <c r="AO293">
        <v>0.9672199453628421</v>
      </c>
      <c r="AP293">
        <v>13861.5</v>
      </c>
      <c r="AQ293">
        <v>109.509</v>
      </c>
      <c r="AR293">
        <v>249.956</v>
      </c>
      <c r="AS293" s="2">
        <f t="shared" si="220"/>
        <v>0.9357791736165941</v>
      </c>
      <c r="AT293" s="2">
        <f t="shared" si="220"/>
        <v>1.0512524932313037</v>
      </c>
      <c r="AU293" s="2">
        <f t="shared" si="220"/>
        <v>1.0195799117367745</v>
      </c>
      <c r="AV293" s="2">
        <f t="shared" si="219"/>
        <v>1.0241957623611457</v>
      </c>
      <c r="AW293" s="2">
        <f t="shared" si="223"/>
        <v>0.09557445517319274</v>
      </c>
      <c r="AX293" s="2">
        <f t="shared" si="223"/>
        <v>0.0039796825519144985</v>
      </c>
      <c r="AY293" s="2">
        <f t="shared" si="223"/>
        <v>0.002729335736475713</v>
      </c>
      <c r="AZ293" s="2">
        <f t="shared" si="221"/>
        <v>0.0032588520321605863</v>
      </c>
      <c r="BB293" s="2" t="str">
        <f t="shared" si="256"/>
        <v>4_2018</v>
      </c>
      <c r="BC293" s="2">
        <f t="shared" si="224"/>
        <v>0.0034042168327428346</v>
      </c>
      <c r="BD293" s="2">
        <f t="shared" si="225"/>
        <v>0.002729335736475713</v>
      </c>
      <c r="BE293">
        <f t="shared" si="226"/>
        <v>0.010387817924464526</v>
      </c>
      <c r="BF293" s="2">
        <f t="shared" si="227"/>
        <v>0.003449506158776039</v>
      </c>
      <c r="BG293">
        <f t="shared" si="228"/>
        <v>2</v>
      </c>
      <c r="BH293">
        <f t="shared" si="257"/>
        <v>2</v>
      </c>
      <c r="BI293">
        <f t="shared" si="229"/>
        <v>2662.840088</v>
      </c>
      <c r="BJ293" s="8">
        <f t="shared" si="246"/>
        <v>1.0277035107487085</v>
      </c>
      <c r="BK293" s="8">
        <f t="shared" si="247"/>
        <v>1.0986427698695513</v>
      </c>
      <c r="BL293" s="8">
        <f t="shared" si="258"/>
        <v>0.9334920302581834</v>
      </c>
      <c r="BM293" t="str">
        <f>"3"&amp;RIGHT(BB292,5)</f>
        <v>3_2018</v>
      </c>
      <c r="BN293">
        <f t="shared" si="262"/>
        <v>2</v>
      </c>
      <c r="BP293">
        <f t="shared" si="269"/>
        <v>3</v>
      </c>
      <c r="BQ293" s="8">
        <f t="shared" si="264"/>
        <v>0.669</v>
      </c>
      <c r="BR293">
        <f t="shared" si="265"/>
        <v>1</v>
      </c>
      <c r="BS293" s="8">
        <f t="shared" si="266"/>
        <v>0.15800000000000003</v>
      </c>
      <c r="BT293">
        <f t="shared" si="263"/>
        <v>2</v>
      </c>
      <c r="BU293" s="8">
        <f t="shared" si="267"/>
        <v>0.369</v>
      </c>
      <c r="BV293" s="8">
        <f t="shared" si="268"/>
        <v>0.8270000000000001</v>
      </c>
      <c r="BY293">
        <f t="shared" si="238"/>
        <v>2018</v>
      </c>
      <c r="BZ293">
        <f t="shared" si="250"/>
        <v>2018</v>
      </c>
      <c r="CA293">
        <f t="shared" si="251"/>
        <v>4</v>
      </c>
      <c r="CB293">
        <f t="shared" si="252"/>
        <v>3</v>
      </c>
      <c r="CC293">
        <f t="shared" si="253"/>
        <v>6</v>
      </c>
      <c r="CD293" t="str">
        <f t="shared" si="239"/>
        <v>3_2018</v>
      </c>
      <c r="CE293" t="str">
        <f t="shared" si="239"/>
        <v>6_2018</v>
      </c>
      <c r="CG293" s="3" t="str">
        <f t="shared" si="240"/>
        <v>4_2018</v>
      </c>
      <c r="CH293">
        <f t="shared" si="241"/>
        <v>0.032022943393747116</v>
      </c>
      <c r="CI293" s="2">
        <f t="shared" si="242"/>
        <v>0.0034042168327428346</v>
      </c>
      <c r="CJ293" s="2">
        <v>1.0235857377876423</v>
      </c>
      <c r="CK293" s="2">
        <v>1.0284705670360632</v>
      </c>
      <c r="CL293" s="10">
        <f t="shared" si="230"/>
        <v>0.00488482924842093</v>
      </c>
      <c r="CM293" s="11">
        <f t="shared" si="222"/>
        <v>2</v>
      </c>
      <c r="CN293" s="11">
        <v>2662.840088</v>
      </c>
      <c r="CO293" s="11">
        <v>2736.610107</v>
      </c>
      <c r="CP293" s="12">
        <f t="shared" si="259"/>
        <v>1.0277035107487085</v>
      </c>
      <c r="CQ293" s="12">
        <f t="shared" si="260"/>
        <v>1.0986427698695513</v>
      </c>
      <c r="CR293" s="12">
        <f t="shared" si="261"/>
        <v>0.9334920302581834</v>
      </c>
      <c r="CS293" s="2">
        <f t="shared" si="217"/>
        <v>0.015975856108844767</v>
      </c>
      <c r="CT293" s="2">
        <f t="shared" si="218"/>
        <v>0.017300086722384034</v>
      </c>
      <c r="CU293" s="8">
        <f t="shared" si="208"/>
        <v>1.8510279114562844</v>
      </c>
      <c r="CV293" s="8">
        <f t="shared" si="209"/>
        <v>0.945</v>
      </c>
      <c r="CW293">
        <f t="shared" si="210"/>
        <v>4</v>
      </c>
      <c r="CX293">
        <f t="shared" si="211"/>
        <v>1</v>
      </c>
      <c r="CY293" s="2">
        <f t="shared" si="212"/>
        <v>0.8032254469373136</v>
      </c>
      <c r="CZ293">
        <f t="shared" si="213"/>
        <v>0.245</v>
      </c>
      <c r="DA293">
        <f t="shared" si="214"/>
        <v>1</v>
      </c>
      <c r="DB293" s="3" t="str">
        <f t="shared" si="215"/>
        <v>4_2018</v>
      </c>
      <c r="DC293">
        <f t="shared" si="216"/>
        <v>1</v>
      </c>
    </row>
    <row r="294" spans="5:107" ht="18">
      <c r="E294" t="str">
        <f t="shared" si="231"/>
        <v>11_1990</v>
      </c>
      <c r="F294" s="3">
        <v>33178</v>
      </c>
      <c r="G294">
        <v>329.070007</v>
      </c>
      <c r="H294" s="4">
        <v>1</v>
      </c>
      <c r="I294">
        <f t="shared" si="254"/>
        <v>0.9109708412350046</v>
      </c>
      <c r="J294">
        <f t="shared" si="255"/>
        <v>0.9795863816582603</v>
      </c>
      <c r="X294" s="3">
        <v>43282</v>
      </c>
      <c r="Y294">
        <v>18732.72</v>
      </c>
      <c r="Z294" s="2">
        <f t="shared" si="235"/>
        <v>0.03133538043592554</v>
      </c>
      <c r="AA294" s="2">
        <f t="shared" si="236"/>
        <v>0.02926163137448956</v>
      </c>
      <c r="AB294">
        <v>3481.762</v>
      </c>
      <c r="AC294">
        <v>2519.321</v>
      </c>
      <c r="AD294">
        <v>-671.353</v>
      </c>
      <c r="AE294">
        <f t="shared" si="232"/>
        <v>-962.4410000000003</v>
      </c>
      <c r="AF294">
        <f t="shared" si="233"/>
        <v>6001.0830000000005</v>
      </c>
      <c r="AG294">
        <v>600.118</v>
      </c>
      <c r="AH294" t="str">
        <f t="shared" si="234"/>
        <v>7_2018</v>
      </c>
      <c r="AI294" s="2">
        <f t="shared" si="243"/>
        <v>-0.0006875629578215747</v>
      </c>
      <c r="AJ294">
        <f t="shared" si="248"/>
        <v>0</v>
      </c>
      <c r="AK294">
        <f t="shared" si="249"/>
        <v>-1</v>
      </c>
      <c r="AL294" s="6">
        <f t="shared" si="244"/>
        <v>43282</v>
      </c>
      <c r="AM294">
        <f t="shared" si="245"/>
        <v>-1</v>
      </c>
      <c r="AN294" t="str">
        <f t="shared" si="237"/>
        <v>7_2018</v>
      </c>
      <c r="AO294">
        <v>0.9912965460299985</v>
      </c>
      <c r="AP294">
        <v>14077.2</v>
      </c>
      <c r="AQ294">
        <v>110.064</v>
      </c>
      <c r="AR294">
        <v>251.597</v>
      </c>
      <c r="AS294" s="2">
        <f t="shared" si="220"/>
        <v>1.013874815382664</v>
      </c>
      <c r="AT294" s="2">
        <f t="shared" si="220"/>
        <v>1.0605012769227293</v>
      </c>
      <c r="AU294" s="2">
        <f t="shared" si="220"/>
        <v>1.0211439439625178</v>
      </c>
      <c r="AV294" s="2">
        <f t="shared" si="219"/>
        <v>1.0294897499897706</v>
      </c>
      <c r="AW294" s="2">
        <f t="shared" si="223"/>
        <v>0.07809564176606987</v>
      </c>
      <c r="AX294" s="2">
        <f t="shared" si="223"/>
        <v>0.009248783691425677</v>
      </c>
      <c r="AY294" s="2">
        <f t="shared" si="223"/>
        <v>0.001564032225743306</v>
      </c>
      <c r="AZ294" s="2">
        <f t="shared" si="221"/>
        <v>0.005293987628624874</v>
      </c>
      <c r="BB294" s="2" t="str">
        <f t="shared" si="256"/>
        <v>7_2018</v>
      </c>
      <c r="BC294" s="2">
        <f t="shared" si="224"/>
        <v>-0.0006875629578215747</v>
      </c>
      <c r="BD294" s="2">
        <f t="shared" si="225"/>
        <v>0.001564032225743306</v>
      </c>
      <c r="BE294">
        <f t="shared" si="226"/>
        <v>0.007175120377241884</v>
      </c>
      <c r="BF294" s="2">
        <f t="shared" si="227"/>
        <v>0.0061523720133309645</v>
      </c>
      <c r="BG294">
        <f t="shared" si="228"/>
        <v>3</v>
      </c>
      <c r="BH294">
        <f t="shared" si="257"/>
        <v>4</v>
      </c>
      <c r="BI294">
        <f t="shared" si="229"/>
        <v>2736.610107</v>
      </c>
      <c r="BJ294" s="8">
        <f t="shared" si="246"/>
        <v>1.0690269697231662</v>
      </c>
      <c r="BK294" s="8">
        <f t="shared" si="247"/>
        <v>0.9083281515484075</v>
      </c>
      <c r="BL294" s="8">
        <f t="shared" si="258"/>
        <v>1.0357339515592165</v>
      </c>
      <c r="BM294" t="str">
        <f>"6"&amp;RIGHT(BB293,5)</f>
        <v>6_2018</v>
      </c>
      <c r="BN294">
        <f t="shared" si="262"/>
        <v>4</v>
      </c>
      <c r="BP294">
        <f t="shared" si="269"/>
        <v>3</v>
      </c>
      <c r="BQ294" s="8">
        <f t="shared" si="264"/>
        <v>0.507</v>
      </c>
      <c r="BR294">
        <f t="shared" si="265"/>
        <v>1</v>
      </c>
      <c r="BS294" s="8">
        <f t="shared" si="266"/>
        <v>0.247</v>
      </c>
      <c r="BT294">
        <f t="shared" si="263"/>
        <v>2</v>
      </c>
      <c r="BU294" s="8">
        <f t="shared" si="267"/>
        <v>0.305</v>
      </c>
      <c r="BV294" s="8">
        <f t="shared" si="268"/>
        <v>0.754</v>
      </c>
      <c r="BY294">
        <f t="shared" si="238"/>
        <v>2018</v>
      </c>
      <c r="BZ294">
        <f t="shared" si="250"/>
        <v>2018</v>
      </c>
      <c r="CA294">
        <f t="shared" si="251"/>
        <v>7</v>
      </c>
      <c r="CB294">
        <f t="shared" si="252"/>
        <v>6</v>
      </c>
      <c r="CC294">
        <f t="shared" si="253"/>
        <v>9</v>
      </c>
      <c r="CD294" t="str">
        <f t="shared" si="239"/>
        <v>6_2018</v>
      </c>
      <c r="CE294" t="str">
        <f t="shared" si="239"/>
        <v>9_2018</v>
      </c>
      <c r="CG294" s="3" t="str">
        <f t="shared" si="240"/>
        <v>7_2018</v>
      </c>
      <c r="CH294">
        <f t="shared" si="241"/>
        <v>0.03133538043592554</v>
      </c>
      <c r="CI294" s="2">
        <f t="shared" si="242"/>
        <v>-0.0006875629578215747</v>
      </c>
      <c r="CJ294" s="2">
        <v>1.0284705670360632</v>
      </c>
      <c r="CK294" s="2">
        <v>1.022693147416179</v>
      </c>
      <c r="CL294" s="2">
        <f t="shared" si="230"/>
        <v>-0.005777419619884316</v>
      </c>
      <c r="CM294">
        <f t="shared" si="222"/>
        <v>4</v>
      </c>
      <c r="CN294">
        <v>2736.610107</v>
      </c>
      <c r="CO294">
        <v>2925.51001</v>
      </c>
      <c r="CP294" s="8">
        <f t="shared" si="259"/>
        <v>1.0690269697231662</v>
      </c>
      <c r="CQ294" s="8">
        <f t="shared" si="260"/>
        <v>0.9083281515484075</v>
      </c>
      <c r="CR294" s="12">
        <f t="shared" si="261"/>
        <v>1.0357339515592165</v>
      </c>
      <c r="CS294" s="2">
        <f t="shared" si="217"/>
        <v>0.016183293578672455</v>
      </c>
      <c r="CT294" s="2">
        <f t="shared" si="218"/>
        <v>0.01741712371155235</v>
      </c>
      <c r="CU294" s="8">
        <f t="shared" si="208"/>
        <v>1.7991133871973104</v>
      </c>
      <c r="CV294" s="8">
        <f t="shared" si="209"/>
        <v>0.937</v>
      </c>
      <c r="CW294">
        <f t="shared" si="210"/>
        <v>4</v>
      </c>
      <c r="CX294">
        <f t="shared" si="211"/>
        <v>1</v>
      </c>
      <c r="CY294" s="2">
        <f t="shared" si="212"/>
        <v>1.0394762630850196</v>
      </c>
      <c r="CZ294">
        <f t="shared" si="213"/>
        <v>0.541</v>
      </c>
      <c r="DA294">
        <f t="shared" si="214"/>
        <v>3</v>
      </c>
      <c r="DB294" s="3" t="str">
        <f t="shared" si="215"/>
        <v>7_2018</v>
      </c>
      <c r="DC294">
        <f t="shared" si="216"/>
        <v>1</v>
      </c>
    </row>
    <row r="295" spans="5:107" ht="18">
      <c r="E295" t="str">
        <f t="shared" si="231"/>
        <v>12_1990</v>
      </c>
      <c r="F295" s="3">
        <v>33208</v>
      </c>
      <c r="G295">
        <v>321.910004</v>
      </c>
      <c r="H295" s="4">
        <v>1</v>
      </c>
      <c r="I295">
        <f t="shared" si="254"/>
        <v>0.891149666963856</v>
      </c>
      <c r="J295">
        <f t="shared" si="255"/>
        <v>0.9663653912049337</v>
      </c>
      <c r="X295" s="3">
        <v>43374</v>
      </c>
      <c r="Y295">
        <v>18783.548</v>
      </c>
      <c r="Z295" s="2">
        <f t="shared" si="235"/>
        <v>0.025164955979719794</v>
      </c>
      <c r="AA295" s="2">
        <f t="shared" si="236"/>
        <v>0.010897561903360664</v>
      </c>
      <c r="AB295">
        <v>3511.583</v>
      </c>
      <c r="AC295">
        <v>2528.548</v>
      </c>
      <c r="AD295">
        <v>-684.148</v>
      </c>
      <c r="AE295">
        <f t="shared" si="232"/>
        <v>-983.0350000000003</v>
      </c>
      <c r="AF295">
        <f t="shared" si="233"/>
        <v>6040.130999999999</v>
      </c>
      <c r="AG295">
        <v>592.96</v>
      </c>
      <c r="AH295" t="str">
        <f t="shared" si="234"/>
        <v>10_2018</v>
      </c>
      <c r="AI295" s="2">
        <f t="shared" si="243"/>
        <v>-0.0061704244562057475</v>
      </c>
      <c r="AJ295">
        <f>IF(AI295&gt;0,AJ294+1,0)</f>
        <v>0</v>
      </c>
      <c r="AK295">
        <f>IF(AI295&lt;=0,AK294-1,0)</f>
        <v>-2</v>
      </c>
      <c r="AL295" s="6">
        <f t="shared" si="244"/>
        <v>43374</v>
      </c>
      <c r="AM295">
        <f t="shared" si="245"/>
        <v>-2</v>
      </c>
      <c r="AN295" t="str">
        <f t="shared" si="237"/>
        <v>10_2018</v>
      </c>
      <c r="AO295">
        <v>0.988447721830637</v>
      </c>
      <c r="AP295">
        <v>14221.1</v>
      </c>
      <c r="AQ295">
        <v>110.409</v>
      </c>
      <c r="AR295">
        <v>252.794</v>
      </c>
      <c r="AS295" s="2">
        <f aca="true" t="shared" si="270" ref="AS295:AV298">AO295/AO291</f>
        <v>1.0149470272885588</v>
      </c>
      <c r="AT295" s="2">
        <f t="shared" si="270"/>
        <v>1.053313384637035</v>
      </c>
      <c r="AU295" s="2">
        <f t="shared" si="270"/>
        <v>1.0186083843826113</v>
      </c>
      <c r="AV295" s="2">
        <f t="shared" si="270"/>
        <v>1.0251716432739764</v>
      </c>
      <c r="AW295" s="2">
        <f aca="true" t="shared" si="271" ref="AW295:AZ298">AS295-AS294</f>
        <v>0.0010722119058947932</v>
      </c>
      <c r="AX295" s="2">
        <f t="shared" si="271"/>
        <v>-0.007187892285694275</v>
      </c>
      <c r="AY295" s="2">
        <f t="shared" si="271"/>
        <v>-0.0025355595799065878</v>
      </c>
      <c r="AZ295" s="2">
        <f t="shared" si="271"/>
        <v>-0.004318106715794245</v>
      </c>
      <c r="BB295" s="2" t="str">
        <f t="shared" si="256"/>
        <v>10_2018</v>
      </c>
      <c r="BC295" s="2">
        <f>AI295</f>
        <v>-0.0061704244562057475</v>
      </c>
      <c r="BD295" s="2">
        <f>AY295</f>
        <v>-0.0025355595799065878</v>
      </c>
      <c r="BE295">
        <f>Z295-Z291</f>
        <v>-0.0027876103890620563</v>
      </c>
      <c r="BF295" s="2">
        <f>AU295-AU291</f>
        <v>0.002265052518271249</v>
      </c>
      <c r="BG295">
        <f>IF(BC295&lt;=0,IF(BD295&gt;0,3,4),IF(BD295&gt;0,2,1))</f>
        <v>4</v>
      </c>
      <c r="BH295">
        <f t="shared" si="257"/>
        <v>4</v>
      </c>
      <c r="BI295">
        <f t="shared" si="229"/>
        <v>2925.51001</v>
      </c>
      <c r="BJ295" s="8">
        <f t="shared" si="246"/>
        <v>0.8496774892252035</v>
      </c>
      <c r="BK295" s="8">
        <f t="shared" si="247"/>
        <v>0.9688567088512543</v>
      </c>
      <c r="BL295" s="8">
        <f t="shared" si="258"/>
        <v>1.005554583626258</v>
      </c>
      <c r="BM295" t="str">
        <f>"9"&amp;RIGHT(BB294,5)</f>
        <v>9_2018</v>
      </c>
      <c r="BN295">
        <f t="shared" si="262"/>
        <v>4</v>
      </c>
      <c r="BP295">
        <f t="shared" si="269"/>
        <v>2</v>
      </c>
      <c r="BQ295" s="8">
        <f t="shared" si="264"/>
        <v>0.256</v>
      </c>
      <c r="BR295">
        <f t="shared" si="265"/>
        <v>4</v>
      </c>
      <c r="BS295" s="8">
        <f t="shared" si="266"/>
        <v>0.7989999999999999</v>
      </c>
      <c r="BT295">
        <f t="shared" si="263"/>
        <v>3</v>
      </c>
      <c r="BU295" s="8">
        <f t="shared" si="267"/>
        <v>0.566</v>
      </c>
      <c r="BV295" s="8">
        <f t="shared" si="268"/>
        <v>1.055</v>
      </c>
      <c r="BY295">
        <f t="shared" si="238"/>
        <v>2018</v>
      </c>
      <c r="BZ295">
        <f t="shared" si="250"/>
        <v>2018</v>
      </c>
      <c r="CA295">
        <f t="shared" si="251"/>
        <v>10</v>
      </c>
      <c r="CB295">
        <f t="shared" si="252"/>
        <v>9</v>
      </c>
      <c r="CC295">
        <f t="shared" si="253"/>
        <v>12</v>
      </c>
      <c r="CD295" t="str">
        <f t="shared" si="239"/>
        <v>9_2018</v>
      </c>
      <c r="CE295" t="str">
        <f t="shared" si="239"/>
        <v>12_2018</v>
      </c>
      <c r="CG295" s="3" t="str">
        <f t="shared" si="240"/>
        <v>10_2018</v>
      </c>
      <c r="CH295">
        <f t="shared" si="241"/>
        <v>0.025164955979719794</v>
      </c>
      <c r="CI295" s="2">
        <f>CH295-CH294</f>
        <v>-0.0061704244562057475</v>
      </c>
      <c r="CJ295" s="2">
        <v>1.022693147416179</v>
      </c>
      <c r="CK295" s="2">
        <v>1.0194513132258443</v>
      </c>
      <c r="CL295" s="2">
        <f t="shared" si="230"/>
        <v>-0.003241834190334636</v>
      </c>
      <c r="CM295">
        <f>IF(CI295&lt;0,IF(CL295&gt;0,3,4),IF(CL295&lt;0,1,2))</f>
        <v>4</v>
      </c>
      <c r="CN295">
        <v>2925.51001</v>
      </c>
      <c r="CO295">
        <v>2485.74</v>
      </c>
      <c r="CP295" s="8">
        <f t="shared" si="259"/>
        <v>0.8496774892252035</v>
      </c>
      <c r="CQ295" s="8">
        <f t="shared" si="260"/>
        <v>0.9688567088512543</v>
      </c>
      <c r="CR295" s="12">
        <f t="shared" si="261"/>
        <v>1.005554583626258</v>
      </c>
      <c r="CS295" s="2">
        <f t="shared" si="217"/>
        <v>0.016306706777274308</v>
      </c>
      <c r="CT295" s="2">
        <f t="shared" si="218"/>
        <v>0.018279569856335387</v>
      </c>
      <c r="CU295" s="8">
        <f t="shared" si="208"/>
        <v>1.3766711239650997</v>
      </c>
      <c r="CV295" s="8">
        <f t="shared" si="209"/>
        <v>0.8</v>
      </c>
      <c r="CW295">
        <f t="shared" si="210"/>
        <v>4</v>
      </c>
      <c r="CX295">
        <f t="shared" si="211"/>
        <v>1</v>
      </c>
      <c r="CY295" s="2">
        <f t="shared" si="212"/>
        <v>1.3375585150362377</v>
      </c>
      <c r="CZ295">
        <f t="shared" si="213"/>
        <v>0.87</v>
      </c>
      <c r="DA295">
        <f t="shared" si="214"/>
        <v>4</v>
      </c>
      <c r="DB295" s="3" t="str">
        <f>CG295</f>
        <v>10_2018</v>
      </c>
      <c r="DC295">
        <f t="shared" si="216"/>
        <v>1</v>
      </c>
    </row>
    <row r="296" spans="5:107" ht="18">
      <c r="E296" t="str">
        <f t="shared" si="231"/>
        <v>1_1991</v>
      </c>
      <c r="F296" s="3">
        <v>33239</v>
      </c>
      <c r="G296">
        <v>343.929993</v>
      </c>
      <c r="H296" s="4">
        <v>1</v>
      </c>
      <c r="I296">
        <f t="shared" si="254"/>
        <v>0.9521080268161884</v>
      </c>
      <c r="J296">
        <f t="shared" si="255"/>
        <v>1.0285731142708285</v>
      </c>
      <c r="X296" s="3">
        <v>43466</v>
      </c>
      <c r="Y296">
        <v>18927.281</v>
      </c>
      <c r="Z296" s="2">
        <f t="shared" si="235"/>
        <v>0.026522413673225165</v>
      </c>
      <c r="AA296" s="2">
        <f t="shared" si="236"/>
        <v>0.030961395462358876</v>
      </c>
      <c r="AB296">
        <v>3498.339</v>
      </c>
      <c r="AC296">
        <v>2554.358</v>
      </c>
      <c r="AD296">
        <v>-633.848</v>
      </c>
      <c r="AE296">
        <f t="shared" si="232"/>
        <v>-943.9809999999998</v>
      </c>
      <c r="AF296">
        <f t="shared" si="233"/>
        <v>6052.697</v>
      </c>
      <c r="AG296">
        <v>591.405</v>
      </c>
      <c r="AH296" t="str">
        <f t="shared" si="234"/>
        <v>1_2019</v>
      </c>
      <c r="AI296" s="2">
        <f>Z296-Z295</f>
        <v>0.0013574576935053706</v>
      </c>
      <c r="AJ296">
        <f>IF(AI296&gt;0,AJ295+1,0)</f>
        <v>1</v>
      </c>
      <c r="AK296">
        <f>IF(AI296&lt;=0,AK295-1,0)</f>
        <v>0</v>
      </c>
      <c r="AL296" s="6">
        <f t="shared" si="244"/>
        <v>43466</v>
      </c>
      <c r="AM296">
        <f t="shared" si="245"/>
        <v>1</v>
      </c>
      <c r="AN296" t="str">
        <f t="shared" si="237"/>
        <v>1_2019</v>
      </c>
      <c r="AO296">
        <v>0.9636407670984847</v>
      </c>
      <c r="AP296">
        <v>14227.6</v>
      </c>
      <c r="AQ296">
        <v>110.852</v>
      </c>
      <c r="AR296">
        <v>252.673</v>
      </c>
      <c r="AS296" s="2">
        <f t="shared" si="270"/>
        <v>1.0607713054522092</v>
      </c>
      <c r="AT296" s="2">
        <f t="shared" si="270"/>
        <v>1.0386853267336853</v>
      </c>
      <c r="AU296" s="2">
        <f t="shared" si="270"/>
        <v>1.0177097582696033</v>
      </c>
      <c r="AV296" s="2">
        <f t="shared" si="270"/>
        <v>1.0152239597563524</v>
      </c>
      <c r="AW296" s="2">
        <f t="shared" si="271"/>
        <v>0.04582427816365042</v>
      </c>
      <c r="AX296" s="2">
        <f t="shared" si="271"/>
        <v>-0.014628057903349756</v>
      </c>
      <c r="AY296" s="2">
        <f t="shared" si="271"/>
        <v>-0.0008986261130079498</v>
      </c>
      <c r="AZ296" s="2">
        <f t="shared" si="271"/>
        <v>-0.009947683517623984</v>
      </c>
      <c r="BB296" s="2" t="str">
        <f t="shared" si="256"/>
        <v>1_2019</v>
      </c>
      <c r="BC296" s="2">
        <f>AI296</f>
        <v>0.0013574576935053706</v>
      </c>
      <c r="BD296" s="2">
        <f>AY296</f>
        <v>-0.0008986261130079498</v>
      </c>
      <c r="BE296">
        <f>Z296-Z292</f>
        <v>-0.002096312887779117</v>
      </c>
      <c r="BF296" s="2">
        <f>AU296-AU292</f>
        <v>0.0008591822693044815</v>
      </c>
      <c r="BG296">
        <f>IF(BC296&lt;=0,IF(BD296&gt;0,3,4),IF(BD296&gt;0,2,1))</f>
        <v>1</v>
      </c>
      <c r="BH296">
        <f>CM296</f>
        <v>1</v>
      </c>
      <c r="BI296">
        <f t="shared" si="229"/>
        <v>2485.74</v>
      </c>
      <c r="BJ296" s="8">
        <f t="shared" si="246"/>
        <v>1.1402640662337977</v>
      </c>
      <c r="BK296" s="8">
        <f t="shared" si="247"/>
        <v>1.183454424034694</v>
      </c>
      <c r="BM296" t="str">
        <f>"12"&amp;RIGHT(BB295,5)</f>
        <v>12_2018</v>
      </c>
      <c r="BN296">
        <f t="shared" si="262"/>
        <v>1</v>
      </c>
      <c r="BP296">
        <f>IF(BQ296&lt;0.25,1,IF(BQ296&lt;0.5,2,IF(BQ296&lt;0.75,3,4)))</f>
        <v>3</v>
      </c>
      <c r="BQ296" s="8">
        <f>PERCENTRANK(BC$92:BC$295,BC296)</f>
        <v>0.605</v>
      </c>
      <c r="BR296">
        <f>IF(BS296&lt;0.25,1,IF(BS296&lt;0.5,2,IF(BS296&lt;0.75,3,4)))</f>
        <v>3</v>
      </c>
      <c r="BS296" s="8">
        <f>1-PERCENTRANK(BD$92:BD$295,BD296)</f>
        <v>0.625</v>
      </c>
      <c r="BT296">
        <f>IF(BU296&lt;0.25,1,IF(BU296&lt;0.5,2,IF(BU296&lt;0.75,3,4)))</f>
        <v>3</v>
      </c>
      <c r="BU296" s="8">
        <f>PERCENTRANK(BV$92:BV$295,BV296)</f>
        <v>0.721</v>
      </c>
      <c r="BV296" s="8">
        <f>BQ296+BS296</f>
        <v>1.23</v>
      </c>
      <c r="BY296">
        <f>IF(CB296=12,BZ296-1,BZ296)</f>
        <v>2018</v>
      </c>
      <c r="BZ296">
        <f t="shared" si="250"/>
        <v>2019</v>
      </c>
      <c r="CA296">
        <f t="shared" si="251"/>
        <v>1</v>
      </c>
      <c r="CB296">
        <f t="shared" si="252"/>
        <v>12</v>
      </c>
      <c r="CC296">
        <f>CA296+2</f>
        <v>3</v>
      </c>
      <c r="CD296" t="str">
        <f aca="true" t="shared" si="272" ref="CD296:CE298">CB296&amp;"_"&amp;BY296</f>
        <v>12_2018</v>
      </c>
      <c r="CE296" t="str">
        <f t="shared" si="272"/>
        <v>3_2019</v>
      </c>
      <c r="CG296" s="3" t="str">
        <f t="shared" si="240"/>
        <v>1_2019</v>
      </c>
      <c r="CH296">
        <f>Z296</f>
        <v>0.026522413673225165</v>
      </c>
      <c r="CI296" s="2">
        <f>CH296-CH295</f>
        <v>0.0013574576935053706</v>
      </c>
      <c r="CJ296" s="2">
        <v>1.0194513132258443</v>
      </c>
      <c r="CK296" s="2">
        <v>1.0186374239472862</v>
      </c>
      <c r="CL296" s="2">
        <f>CK296-CJ296</f>
        <v>-0.0008138892785580776</v>
      </c>
      <c r="CM296">
        <f>IF(CI296&lt;0,IF(CL296&gt;0,3,4),IF(CL296&lt;0,1,2))</f>
        <v>1</v>
      </c>
      <c r="CN296">
        <v>2485.74</v>
      </c>
      <c r="CO296">
        <v>2834.4</v>
      </c>
      <c r="CP296" s="8">
        <f>CO296/CN296</f>
        <v>1.1402640662337977</v>
      </c>
      <c r="CQ296" s="8">
        <f t="shared" si="260"/>
        <v>1.183454424034694</v>
      </c>
      <c r="CR296" s="12">
        <f t="shared" si="261"/>
        <v>1.1975266922526089</v>
      </c>
      <c r="CS296" s="2">
        <f>AVERAGE(CH253:CH296)</f>
        <v>0.016648298763883237</v>
      </c>
      <c r="CT296" s="2">
        <f>(Y296/Y253)^(1/10)-1</f>
        <v>0.018531355962203344</v>
      </c>
      <c r="CU296" s="8">
        <f>CH296/CT296</f>
        <v>1.431218186479199</v>
      </c>
      <c r="CV296" s="8">
        <f t="shared" si="209"/>
        <v>0.83</v>
      </c>
      <c r="CW296">
        <f t="shared" si="210"/>
        <v>4</v>
      </c>
      <c r="CX296">
        <f>IF(CH296&gt;CT296,1,0)</f>
        <v>1</v>
      </c>
      <c r="CY296" s="2">
        <f>ABS((CT296-CI296)/CT296)</f>
        <v>0.926748064401005</v>
      </c>
      <c r="CZ296">
        <f t="shared" si="213"/>
        <v>0.37</v>
      </c>
      <c r="DA296">
        <f t="shared" si="214"/>
        <v>2</v>
      </c>
      <c r="DB296" s="3" t="str">
        <f>CG296</f>
        <v>1_2019</v>
      </c>
      <c r="DC296">
        <f t="shared" si="216"/>
        <v>1</v>
      </c>
    </row>
    <row r="297" spans="5:107" ht="18">
      <c r="E297" t="str">
        <f t="shared" si="231"/>
        <v>2_1991</v>
      </c>
      <c r="F297" s="3">
        <v>33270</v>
      </c>
      <c r="G297">
        <v>367.070007</v>
      </c>
      <c r="H297" s="4">
        <v>1</v>
      </c>
      <c r="I297">
        <f t="shared" si="254"/>
        <v>1</v>
      </c>
      <c r="J297">
        <f t="shared" si="255"/>
        <v>1.0884640993219237</v>
      </c>
      <c r="X297" s="3">
        <v>43556</v>
      </c>
      <c r="Y297">
        <v>19021.86</v>
      </c>
      <c r="Z297" s="2">
        <f t="shared" si="235"/>
        <v>0.022783198422852813</v>
      </c>
      <c r="AA297" s="2">
        <f t="shared" si="236"/>
        <v>0.0201381860989418</v>
      </c>
      <c r="AB297">
        <v>3498.168</v>
      </c>
      <c r="AC297">
        <v>2517.482</v>
      </c>
      <c r="AD297">
        <v>-662.66</v>
      </c>
      <c r="AE297">
        <f>AC297-AB297</f>
        <v>-980.6860000000001</v>
      </c>
      <c r="AF297">
        <f>AB297+AC297</f>
        <v>6015.65</v>
      </c>
      <c r="AG297">
        <v>586.981</v>
      </c>
      <c r="AH297" t="str">
        <f t="shared" si="234"/>
        <v>4_2019</v>
      </c>
      <c r="AI297" s="2">
        <f>Z297-Z296</f>
        <v>-0.003739215250372352</v>
      </c>
      <c r="AJ297">
        <f>IF(AI297&gt;0,AJ296+1,0)</f>
        <v>0</v>
      </c>
      <c r="AK297">
        <f>IF(AI297&lt;=0,AK296-1,0)</f>
        <v>-1</v>
      </c>
      <c r="AL297" s="6">
        <f t="shared" si="244"/>
        <v>43556</v>
      </c>
      <c r="AN297" t="str">
        <f t="shared" si="237"/>
        <v>4_2019</v>
      </c>
      <c r="AO297">
        <v>0.9821868243815047</v>
      </c>
      <c r="AP297">
        <v>14452.5</v>
      </c>
      <c r="AQ297">
        <v>111.232</v>
      </c>
      <c r="AR297">
        <v>254.958</v>
      </c>
      <c r="AS297" s="2">
        <f t="shared" si="270"/>
        <v>1.0154741215691618</v>
      </c>
      <c r="AT297" s="2">
        <f t="shared" si="270"/>
        <v>1.0426360783464994</v>
      </c>
      <c r="AU297" s="2">
        <f t="shared" si="270"/>
        <v>1.0157338666228346</v>
      </c>
      <c r="AV297" s="2">
        <f t="shared" si="270"/>
        <v>1.020011522027877</v>
      </c>
      <c r="AW297" s="2">
        <f t="shared" si="271"/>
        <v>-0.045297183883047376</v>
      </c>
      <c r="AX297" s="2">
        <f t="shared" si="271"/>
        <v>0.003950751612814107</v>
      </c>
      <c r="AY297" s="2">
        <f t="shared" si="271"/>
        <v>-0.0019758916467687015</v>
      </c>
      <c r="AZ297" s="2">
        <f t="shared" si="271"/>
        <v>0.004787562271524548</v>
      </c>
      <c r="BB297" s="2" t="str">
        <f t="shared" si="256"/>
        <v>4_2019</v>
      </c>
      <c r="BC297" s="2">
        <f>AI297</f>
        <v>-0.003739215250372352</v>
      </c>
      <c r="BD297" s="2">
        <f>AY297</f>
        <v>-0.0019758916467687015</v>
      </c>
      <c r="BE297">
        <f>Z297-Z293</f>
        <v>-0.009239744970894304</v>
      </c>
      <c r="BF297" s="2">
        <f>AU297-AU293</f>
        <v>-0.003846045113939933</v>
      </c>
      <c r="BG297">
        <f>IF(BC297&lt;=0,IF(BD297&gt;0,3,4),IF(BD297&gt;0,2,1))</f>
        <v>4</v>
      </c>
      <c r="BH297">
        <f>CM297</f>
        <v>4</v>
      </c>
      <c r="BI297">
        <f>INDEX($E$8:$G$665,MATCH(BM297,$E$8:$E$665,0),3)</f>
        <v>2834.4</v>
      </c>
      <c r="BJ297" s="8">
        <f t="shared" si="246"/>
        <v>1.037877504939317</v>
      </c>
      <c r="BK297" s="2"/>
      <c r="BL297" s="2"/>
      <c r="BM297" t="str">
        <f>"3"&amp;RIGHT(BB296,5)</f>
        <v>3_2019</v>
      </c>
      <c r="BN297">
        <f t="shared" si="262"/>
        <v>4</v>
      </c>
      <c r="BP297">
        <f>IF(BQ297&lt;0.25,1,IF(BQ297&lt;0.5,2,IF(BQ297&lt;0.75,3,4)))</f>
        <v>2</v>
      </c>
      <c r="BQ297" s="8">
        <f>PERCENTRANK(BC$92:BC$295,BC297)</f>
        <v>0.35</v>
      </c>
      <c r="BR297">
        <f>IF(BS297&lt;0.25,1,IF(BS297&lt;0.5,2,IF(BS297&lt;0.75,3,4)))</f>
        <v>3</v>
      </c>
      <c r="BS297" s="8">
        <f>1-PERCENTRANK(BD$92:BD$295,BD297)</f>
        <v>0.736</v>
      </c>
      <c r="BT297">
        <f>IF(BU297&lt;0.25,1,IF(BU297&lt;0.5,2,IF(BU297&lt;0.75,3,4)))</f>
        <v>3</v>
      </c>
      <c r="BU297" s="8">
        <f>PERCENTRANK(BV$92:BV$295,BV297)</f>
        <v>0.607</v>
      </c>
      <c r="BV297" s="8">
        <f>BQ297+BS297</f>
        <v>1.0859999999999999</v>
      </c>
      <c r="BY297">
        <f>IF(CB297=12,BZ297-1,BZ297)</f>
        <v>2019</v>
      </c>
      <c r="BZ297">
        <f t="shared" si="250"/>
        <v>2019</v>
      </c>
      <c r="CA297">
        <f t="shared" si="251"/>
        <v>4</v>
      </c>
      <c r="CB297">
        <f t="shared" si="252"/>
        <v>3</v>
      </c>
      <c r="CC297">
        <f>CA297+2</f>
        <v>6</v>
      </c>
      <c r="CD297" t="str">
        <f t="shared" si="272"/>
        <v>3_2019</v>
      </c>
      <c r="CE297" t="str">
        <f t="shared" si="272"/>
        <v>6_2019</v>
      </c>
      <c r="CG297" s="3" t="str">
        <f t="shared" si="240"/>
        <v>4_2019</v>
      </c>
      <c r="CH297">
        <f>Z297</f>
        <v>0.022783198422852813</v>
      </c>
      <c r="CI297" s="2">
        <f>CH297-CH296</f>
        <v>-0.003739215250372352</v>
      </c>
      <c r="CJ297" s="2">
        <v>1.0186374239472862</v>
      </c>
      <c r="CK297" s="2">
        <v>1.0166086631041595</v>
      </c>
      <c r="CL297" s="2">
        <f>CK297-CJ297</f>
        <v>-0.0020287608431266424</v>
      </c>
      <c r="CM297">
        <f>IF(CI297&lt;0,IF(CL297&gt;0,3,4),IF(CL297&lt;0,1,2))</f>
        <v>4</v>
      </c>
      <c r="CN297">
        <v>2834.4</v>
      </c>
      <c r="CO297">
        <v>2941.76</v>
      </c>
      <c r="CP297" s="8">
        <f>CO297/CN297</f>
        <v>1.037877504939317</v>
      </c>
      <c r="CQ297" s="8">
        <f t="shared" si="260"/>
        <v>1.050218741179791</v>
      </c>
      <c r="CR297" s="12"/>
      <c r="CS297" s="2">
        <f>AVERAGE(CH254:CH297)</f>
        <v>0.016917819723948412</v>
      </c>
      <c r="CT297" s="2">
        <f>(Y297/Y254)^(1/10)-1</f>
        <v>0.019592483232342417</v>
      </c>
      <c r="CU297" s="8">
        <f>CH297/CT297</f>
        <v>1.162854047272747</v>
      </c>
      <c r="CV297" s="8">
        <f t="shared" si="209"/>
        <v>0.602</v>
      </c>
      <c r="CW297">
        <f t="shared" si="210"/>
        <v>3</v>
      </c>
      <c r="CX297">
        <f>IF(CH297&gt;CT297,1,0)</f>
        <v>1</v>
      </c>
      <c r="CY297" s="2">
        <f>ABS((CT297-CI297)/CT297)</f>
        <v>1.1908494806926677</v>
      </c>
      <c r="CZ297">
        <f t="shared" si="213"/>
        <v>0.721</v>
      </c>
      <c r="DA297">
        <f t="shared" si="214"/>
        <v>3</v>
      </c>
      <c r="DB297" s="3" t="str">
        <f>CG297</f>
        <v>4_2019</v>
      </c>
      <c r="DC297">
        <f t="shared" si="216"/>
        <v>1</v>
      </c>
    </row>
    <row r="298" spans="5:106" ht="18">
      <c r="E298" t="str">
        <f t="shared" si="231"/>
        <v>3_1991</v>
      </c>
      <c r="F298" s="3">
        <v>33298</v>
      </c>
      <c r="G298">
        <v>379.769989</v>
      </c>
      <c r="H298" s="4">
        <v>1</v>
      </c>
      <c r="I298">
        <f t="shared" si="254"/>
        <v>1</v>
      </c>
      <c r="J298">
        <f t="shared" si="255"/>
        <v>1.1153631197045797</v>
      </c>
      <c r="X298" s="3">
        <v>43647</v>
      </c>
      <c r="Y298">
        <v>19112.542</v>
      </c>
      <c r="Z298" s="2">
        <f t="shared" si="235"/>
        <v>0.020275859565508814</v>
      </c>
      <c r="AA298" s="2">
        <f t="shared" si="236"/>
        <v>0.019205802014299556</v>
      </c>
      <c r="AB298">
        <v>3508.506</v>
      </c>
      <c r="AC298">
        <v>2522.155</v>
      </c>
      <c r="AD298">
        <v>-655.403</v>
      </c>
      <c r="AE298">
        <f>AC298-AB298</f>
        <v>-986.3509999999997</v>
      </c>
      <c r="AF298">
        <f>AB298+AC298</f>
        <v>6030.661</v>
      </c>
      <c r="AG298">
        <v>594.282</v>
      </c>
      <c r="AH298" t="str">
        <f t="shared" si="234"/>
        <v>7_2019</v>
      </c>
      <c r="AI298" s="2">
        <f>Z298-Z297</f>
        <v>-0.002507338857343999</v>
      </c>
      <c r="AJ298">
        <f>IF(AI298&gt;0,AJ297+1,0)</f>
        <v>0</v>
      </c>
      <c r="AK298">
        <f>IF(AI298&lt;=0,AK297-1,0)</f>
        <v>-2</v>
      </c>
      <c r="AL298" s="6">
        <f t="shared" si="244"/>
        <v>43647</v>
      </c>
      <c r="AN298" t="str">
        <f t="shared" si="237"/>
        <v>7_2019</v>
      </c>
      <c r="AO298">
        <v>1.0244701066768849</v>
      </c>
      <c r="AP298">
        <v>14637.6</v>
      </c>
      <c r="AQ298">
        <v>111.882</v>
      </c>
      <c r="AR298">
        <v>256.161</v>
      </c>
      <c r="AS298" s="2">
        <f t="shared" si="270"/>
        <v>1.0334648201688403</v>
      </c>
      <c r="AT298" s="2">
        <f t="shared" si="270"/>
        <v>1.0398090529366635</v>
      </c>
      <c r="AU298" s="2">
        <f t="shared" si="270"/>
        <v>1.0165176624509378</v>
      </c>
      <c r="AV298" s="2">
        <f t="shared" si="270"/>
        <v>1.018140120907642</v>
      </c>
      <c r="AW298" s="2">
        <f t="shared" si="271"/>
        <v>0.0179906985996785</v>
      </c>
      <c r="AX298" s="2">
        <f t="shared" si="271"/>
        <v>-0.002827025409835926</v>
      </c>
      <c r="AY298" s="2">
        <f t="shared" si="271"/>
        <v>0.0007837958281031732</v>
      </c>
      <c r="AZ298" s="2">
        <f t="shared" si="271"/>
        <v>-0.0018714011202349834</v>
      </c>
      <c r="BB298" s="2" t="str">
        <f t="shared" si="256"/>
        <v>7_2019</v>
      </c>
      <c r="BC298" s="2">
        <f>AI298</f>
        <v>-0.002507338857343999</v>
      </c>
      <c r="BD298" s="2">
        <f>AY298</f>
        <v>0.0007837958281031732</v>
      </c>
      <c r="BE298">
        <f>Z298-Z294</f>
        <v>-0.011059520870416728</v>
      </c>
      <c r="BF298" s="2">
        <f>AU298-AU294</f>
        <v>-0.004626281511580066</v>
      </c>
      <c r="BG298">
        <f>IF(BC298&lt;=0,IF(BD298&gt;0,3,4),IF(BD298&gt;0,2,1))</f>
        <v>3</v>
      </c>
      <c r="BH298">
        <f>CM298</f>
        <v>3</v>
      </c>
      <c r="BI298">
        <f>INDEX($E$8:$G$665,MATCH(BM298,$E$8:$E$665,0),3)</f>
        <v>2941.76</v>
      </c>
      <c r="BJ298" s="8"/>
      <c r="BK298" s="2"/>
      <c r="BL298" s="2"/>
      <c r="BM298" t="str">
        <f>"6"&amp;RIGHT(BB297,5)</f>
        <v>6_2019</v>
      </c>
      <c r="BN298">
        <f t="shared" si="262"/>
        <v>3</v>
      </c>
      <c r="BP298">
        <f>IF(BQ298&lt;0.25,1,IF(BQ298&lt;0.5,2,IF(BQ298&lt;0.75,3,4)))</f>
        <v>2</v>
      </c>
      <c r="BQ298" s="8">
        <f>PERCENTRANK(BC$92:BC$295,BC298)</f>
        <v>0.403</v>
      </c>
      <c r="BR298">
        <f>IF(BS298&lt;0.25,1,IF(BS298&lt;0.5,2,IF(BS298&lt;0.75,3,4)))</f>
        <v>2</v>
      </c>
      <c r="BS298" s="8">
        <f>1-PERCENTRANK(BD$92:BD$295,BD298)</f>
        <v>0.38</v>
      </c>
      <c r="BT298">
        <f>IF(BU298&lt;0.25,1,IF(BU298&lt;0.5,2,IF(BU298&lt;0.75,3,4)))</f>
        <v>2</v>
      </c>
      <c r="BU298" s="8">
        <f>PERCENTRANK(BV$92:BV$295,BV298)</f>
        <v>0.334</v>
      </c>
      <c r="BV298" s="8">
        <f>BQ298+BS298</f>
        <v>0.783</v>
      </c>
      <c r="BY298">
        <f>IF(CB298=12,BZ298-1,BZ298)</f>
        <v>2019</v>
      </c>
      <c r="BZ298">
        <f t="shared" si="250"/>
        <v>2019</v>
      </c>
      <c r="CA298">
        <f t="shared" si="251"/>
        <v>7</v>
      </c>
      <c r="CB298">
        <f t="shared" si="252"/>
        <v>6</v>
      </c>
      <c r="CC298">
        <f>CA298+2</f>
        <v>9</v>
      </c>
      <c r="CD298" t="str">
        <f t="shared" si="272"/>
        <v>6_2019</v>
      </c>
      <c r="CE298" t="str">
        <f t="shared" si="272"/>
        <v>9_2019</v>
      </c>
      <c r="CG298" s="3" t="str">
        <f t="shared" si="240"/>
        <v>7_2019</v>
      </c>
      <c r="CH298">
        <f>Z298</f>
        <v>0.020275859565508814</v>
      </c>
      <c r="CI298" s="2">
        <f>CH298-CH297</f>
        <v>-0.002507338857343999</v>
      </c>
      <c r="CJ298" s="2">
        <v>1.0166086631041595</v>
      </c>
      <c r="CK298" s="2">
        <v>1.0172532835998571</v>
      </c>
      <c r="CL298" s="2">
        <f>CK298-CJ298</f>
        <v>0.0006446204956975787</v>
      </c>
      <c r="CM298">
        <f>IF(CI298&lt;0,IF(CL298&gt;0,3,4),IF(CL298&lt;0,1,2))</f>
        <v>3</v>
      </c>
      <c r="CN298">
        <v>2941.76</v>
      </c>
      <c r="CO298">
        <v>2976.74</v>
      </c>
      <c r="CP298" s="8">
        <f>CO298/CN298</f>
        <v>1.0118908408571738</v>
      </c>
      <c r="CQ298" s="8"/>
      <c r="CS298" s="2">
        <f>AVERAGE(CH255:CH298)</f>
        <v>0.017378208216982657</v>
      </c>
      <c r="CT298" s="2">
        <f>(Y298/Y255)^(1/10)-1</f>
        <v>0.022311437377473098</v>
      </c>
      <c r="CU298" s="8">
        <f>CH298/CT298</f>
        <v>0.908765276861117</v>
      </c>
      <c r="CV298" s="8">
        <f t="shared" si="209"/>
        <v>0.439</v>
      </c>
      <c r="CW298">
        <f t="shared" si="210"/>
        <v>2</v>
      </c>
      <c r="CX298">
        <f>IF(CH298&gt;CT298,1,0)</f>
        <v>0</v>
      </c>
      <c r="CY298" s="2">
        <f>ABS((CT298-CI298)/CT298)</f>
        <v>1.1123790823031219</v>
      </c>
      <c r="CZ298">
        <f t="shared" si="213"/>
        <v>0.64</v>
      </c>
      <c r="DA298">
        <f t="shared" si="214"/>
        <v>3</v>
      </c>
      <c r="DB298" s="3" t="str">
        <f>CG298</f>
        <v>7_2019</v>
      </c>
    </row>
    <row r="299" spans="5:65" ht="18">
      <c r="E299" t="str">
        <f t="shared" si="231"/>
        <v>4_1991</v>
      </c>
      <c r="F299" s="3">
        <v>33329</v>
      </c>
      <c r="G299">
        <v>380.519989</v>
      </c>
      <c r="H299" s="4">
        <v>0</v>
      </c>
      <c r="I299">
        <f t="shared" si="254"/>
        <v>1</v>
      </c>
      <c r="J299">
        <f t="shared" si="255"/>
        <v>1.1054049388320677</v>
      </c>
      <c r="X299" s="3">
        <v>43739</v>
      </c>
      <c r="Y299" s="8"/>
      <c r="AB299" s="8"/>
      <c r="AC299" s="8"/>
      <c r="AD299" s="8"/>
      <c r="AG299" s="8"/>
      <c r="AH299" t="str">
        <f t="shared" si="234"/>
        <v>10_2019</v>
      </c>
      <c r="AI299" s="2"/>
      <c r="AL299" s="6">
        <f t="shared" si="244"/>
        <v>43739</v>
      </c>
      <c r="AN299" t="str">
        <f t="shared" si="237"/>
        <v>10_2019</v>
      </c>
      <c r="BB299" s="2" t="str">
        <f t="shared" si="256"/>
        <v>10_2019</v>
      </c>
      <c r="BK299" s="2"/>
      <c r="BL299" s="2"/>
      <c r="BM299" t="str">
        <f>"9"&amp;RIGHT(BB298,5)</f>
        <v>9_2019</v>
      </c>
    </row>
    <row r="300" spans="5:64" ht="18">
      <c r="E300" t="str">
        <f t="shared" si="231"/>
        <v>5_1991</v>
      </c>
      <c r="F300" s="3">
        <v>33359</v>
      </c>
      <c r="G300">
        <v>383.630005</v>
      </c>
      <c r="H300" s="4">
        <v>0</v>
      </c>
      <c r="I300">
        <f t="shared" si="254"/>
        <v>1</v>
      </c>
      <c r="J300">
        <f t="shared" si="255"/>
        <v>1.1084288811764764</v>
      </c>
      <c r="X300" s="3">
        <v>43831</v>
      </c>
      <c r="AH300" t="str">
        <f t="shared" si="234"/>
        <v>1_2020</v>
      </c>
      <c r="AI300" s="2"/>
      <c r="AL300" s="6">
        <f t="shared" si="244"/>
        <v>43831</v>
      </c>
      <c r="AN300" t="str">
        <f t="shared" si="237"/>
        <v>1_2020</v>
      </c>
      <c r="BK300" s="2"/>
      <c r="BL300" s="2"/>
    </row>
    <row r="301" spans="5:40" ht="18">
      <c r="E301" t="str">
        <f t="shared" si="231"/>
        <v>6_1991</v>
      </c>
      <c r="F301" s="3">
        <v>33390</v>
      </c>
      <c r="G301">
        <v>373.329987</v>
      </c>
      <c r="H301" s="4">
        <v>0</v>
      </c>
      <c r="I301">
        <f t="shared" si="254"/>
        <v>0.9731511668384751</v>
      </c>
      <c r="J301">
        <f t="shared" si="255"/>
        <v>1.0741042350599181</v>
      </c>
      <c r="X301" s="3">
        <v>43922</v>
      </c>
      <c r="AH301" t="str">
        <f t="shared" si="234"/>
        <v>4_2020</v>
      </c>
      <c r="AI301" s="2"/>
      <c r="AL301" s="6">
        <f t="shared" si="244"/>
        <v>43922</v>
      </c>
      <c r="AN301" t="str">
        <f t="shared" si="237"/>
        <v>4_2020</v>
      </c>
    </row>
    <row r="302" spans="5:40" ht="18">
      <c r="E302" t="str">
        <f t="shared" si="231"/>
        <v>7_1991</v>
      </c>
      <c r="F302" s="3">
        <v>33420</v>
      </c>
      <c r="G302">
        <v>387.119995</v>
      </c>
      <c r="H302" s="4">
        <v>0</v>
      </c>
      <c r="I302">
        <f t="shared" si="254"/>
        <v>1</v>
      </c>
      <c r="J302">
        <f t="shared" si="255"/>
        <v>1.1043427789199618</v>
      </c>
      <c r="X302" s="3">
        <v>44013</v>
      </c>
      <c r="AH302" t="str">
        <f t="shared" si="234"/>
        <v>7_2020</v>
      </c>
      <c r="AI302" s="2"/>
      <c r="AL302" s="6">
        <f t="shared" si="244"/>
        <v>44013</v>
      </c>
      <c r="AN302" t="str">
        <f t="shared" si="237"/>
        <v>7_2020</v>
      </c>
    </row>
    <row r="303" spans="5:40" ht="18">
      <c r="E303" t="str">
        <f t="shared" si="231"/>
        <v>8_1991</v>
      </c>
      <c r="F303" s="3">
        <v>33451</v>
      </c>
      <c r="G303">
        <v>389.140015</v>
      </c>
      <c r="H303" s="4">
        <v>0</v>
      </c>
      <c r="I303">
        <f t="shared" si="254"/>
        <v>1</v>
      </c>
      <c r="J303">
        <f t="shared" si="255"/>
        <v>1.0922717532889437</v>
      </c>
      <c r="X303" s="3">
        <v>44105</v>
      </c>
      <c r="Y303" s="8">
        <v>10.3</v>
      </c>
      <c r="AB303" s="8">
        <v>10.3</v>
      </c>
      <c r="AC303" s="8">
        <v>10.3</v>
      </c>
      <c r="AD303" s="8">
        <v>10.3</v>
      </c>
      <c r="AG303" s="8">
        <v>10.3</v>
      </c>
      <c r="AH303" t="str">
        <f t="shared" si="234"/>
        <v>10_2020</v>
      </c>
      <c r="AI303" s="2"/>
      <c r="AL303" s="6">
        <f t="shared" si="244"/>
        <v>44105</v>
      </c>
      <c r="AN303" t="str">
        <f t="shared" si="237"/>
        <v>10_2020</v>
      </c>
    </row>
    <row r="304" spans="5:40" ht="18">
      <c r="E304" t="str">
        <f t="shared" si="231"/>
        <v>9_1991</v>
      </c>
      <c r="F304" s="3">
        <v>33482</v>
      </c>
      <c r="G304">
        <v>384.470001</v>
      </c>
      <c r="H304" s="4">
        <v>0</v>
      </c>
      <c r="I304">
        <f t="shared" si="254"/>
        <v>0.9879991421596672</v>
      </c>
      <c r="J304">
        <f t="shared" si="255"/>
        <v>1.061343744890828</v>
      </c>
      <c r="X304" s="3">
        <v>44197</v>
      </c>
      <c r="AH304" t="str">
        <f t="shared" si="234"/>
        <v>1_2021</v>
      </c>
      <c r="AI304" s="2"/>
      <c r="AL304" s="6">
        <f t="shared" si="244"/>
        <v>44197</v>
      </c>
      <c r="AN304" t="str">
        <f t="shared" si="237"/>
        <v>1_2021</v>
      </c>
    </row>
    <row r="305" spans="5:10" ht="18">
      <c r="E305" t="str">
        <f t="shared" si="231"/>
        <v>10_1991</v>
      </c>
      <c r="F305" s="3">
        <v>33512</v>
      </c>
      <c r="G305">
        <v>392.450012</v>
      </c>
      <c r="H305" s="4">
        <v>0</v>
      </c>
      <c r="I305">
        <f t="shared" si="254"/>
        <v>1</v>
      </c>
      <c r="J305">
        <f t="shared" si="255"/>
        <v>1.0624919941408921</v>
      </c>
    </row>
    <row r="306" spans="5:10" ht="18">
      <c r="E306" t="str">
        <f t="shared" si="231"/>
        <v>11_1991</v>
      </c>
      <c r="F306" s="3">
        <v>33543</v>
      </c>
      <c r="G306">
        <v>377.390015</v>
      </c>
      <c r="H306" s="4">
        <v>0</v>
      </c>
      <c r="I306">
        <f t="shared" si="254"/>
        <v>0.9616256936182741</v>
      </c>
      <c r="J306">
        <f t="shared" si="255"/>
        <v>1.0107014187133756</v>
      </c>
    </row>
    <row r="307" spans="5:108" ht="18">
      <c r="E307" t="str">
        <f t="shared" si="231"/>
        <v>12_1991</v>
      </c>
      <c r="F307" s="3">
        <v>33573</v>
      </c>
      <c r="G307">
        <v>417.26001</v>
      </c>
      <c r="H307" s="4">
        <v>0</v>
      </c>
      <c r="I307">
        <f t="shared" si="254"/>
        <v>1</v>
      </c>
      <c r="J307">
        <f t="shared" si="255"/>
        <v>1.0941941793641077</v>
      </c>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row>
    <row r="308" spans="5:108" ht="18">
      <c r="E308" t="str">
        <f t="shared" si="231"/>
        <v>1_1992</v>
      </c>
      <c r="F308" s="3">
        <v>33604</v>
      </c>
      <c r="G308">
        <v>413.820007</v>
      </c>
      <c r="H308" s="4">
        <v>0</v>
      </c>
      <c r="I308">
        <f t="shared" si="254"/>
        <v>0.9917557328343063</v>
      </c>
      <c r="J308">
        <f t="shared" si="255"/>
        <v>1.06884892709097</v>
      </c>
      <c r="X308" t="s">
        <v>92</v>
      </c>
      <c r="Y308" t="s">
        <v>92</v>
      </c>
      <c r="Z308" t="s">
        <v>92</v>
      </c>
      <c r="AA308" t="s">
        <v>92</v>
      </c>
      <c r="AB308" t="s">
        <v>92</v>
      </c>
      <c r="AC308" t="s">
        <v>92</v>
      </c>
      <c r="AD308" t="s">
        <v>92</v>
      </c>
      <c r="AE308" t="s">
        <v>92</v>
      </c>
      <c r="AF308" t="s">
        <v>92</v>
      </c>
      <c r="AG308" t="s">
        <v>92</v>
      </c>
      <c r="AH308" t="s">
        <v>92</v>
      </c>
      <c r="AI308" t="s">
        <v>92</v>
      </c>
      <c r="AJ308" t="s">
        <v>92</v>
      </c>
      <c r="AK308" t="s">
        <v>92</v>
      </c>
      <c r="AL308" t="s">
        <v>92</v>
      </c>
      <c r="AM308" t="s">
        <v>92</v>
      </c>
      <c r="AN308" t="s">
        <v>92</v>
      </c>
      <c r="AO308" t="s">
        <v>92</v>
      </c>
      <c r="AP308" t="s">
        <v>92</v>
      </c>
      <c r="AQ308" t="s">
        <v>92</v>
      </c>
      <c r="AR308" t="s">
        <v>92</v>
      </c>
      <c r="AS308" t="s">
        <v>92</v>
      </c>
      <c r="AT308" t="s">
        <v>92</v>
      </c>
      <c r="AU308" t="s">
        <v>92</v>
      </c>
      <c r="AV308" t="s">
        <v>92</v>
      </c>
      <c r="AW308" t="s">
        <v>92</v>
      </c>
      <c r="AX308" t="s">
        <v>92</v>
      </c>
      <c r="AY308" t="s">
        <v>92</v>
      </c>
      <c r="AZ308" t="s">
        <v>92</v>
      </c>
      <c r="BA308" t="s">
        <v>92</v>
      </c>
      <c r="BB308" t="s">
        <v>92</v>
      </c>
      <c r="BC308" t="s">
        <v>92</v>
      </c>
      <c r="BD308" t="s">
        <v>92</v>
      </c>
      <c r="BE308" t="s">
        <v>92</v>
      </c>
      <c r="BF308" t="s">
        <v>92</v>
      </c>
      <c r="BG308" t="s">
        <v>92</v>
      </c>
      <c r="BH308" t="s">
        <v>92</v>
      </c>
      <c r="BI308" t="s">
        <v>92</v>
      </c>
      <c r="BJ308" t="s">
        <v>92</v>
      </c>
      <c r="BK308" t="s">
        <v>92</v>
      </c>
      <c r="BL308" t="s">
        <v>92</v>
      </c>
      <c r="BM308" t="s">
        <v>92</v>
      </c>
      <c r="BN308" t="s">
        <v>92</v>
      </c>
      <c r="BO308" t="s">
        <v>92</v>
      </c>
      <c r="BP308" t="s">
        <v>92</v>
      </c>
      <c r="BQ308" t="s">
        <v>92</v>
      </c>
      <c r="BR308" t="s">
        <v>92</v>
      </c>
      <c r="BS308" t="s">
        <v>92</v>
      </c>
      <c r="BT308" t="s">
        <v>92</v>
      </c>
      <c r="BU308" t="s">
        <v>92</v>
      </c>
      <c r="BV308" t="s">
        <v>92</v>
      </c>
      <c r="BW308" t="s">
        <v>92</v>
      </c>
      <c r="BX308" t="s">
        <v>92</v>
      </c>
      <c r="BY308" t="s">
        <v>92</v>
      </c>
      <c r="BZ308" t="s">
        <v>92</v>
      </c>
      <c r="CA308" t="s">
        <v>92</v>
      </c>
      <c r="CB308" t="s">
        <v>92</v>
      </c>
      <c r="CC308" t="s">
        <v>92</v>
      </c>
      <c r="CD308" t="s">
        <v>92</v>
      </c>
      <c r="CE308" t="s">
        <v>92</v>
      </c>
      <c r="CF308" t="s">
        <v>92</v>
      </c>
      <c r="CG308" t="s">
        <v>92</v>
      </c>
      <c r="CH308" t="s">
        <v>92</v>
      </c>
      <c r="CI308" t="s">
        <v>92</v>
      </c>
      <c r="CJ308" t="s">
        <v>92</v>
      </c>
      <c r="CK308" t="s">
        <v>92</v>
      </c>
      <c r="CL308" t="s">
        <v>92</v>
      </c>
      <c r="CM308" t="s">
        <v>92</v>
      </c>
      <c r="CN308" t="s">
        <v>92</v>
      </c>
      <c r="CO308" t="s">
        <v>92</v>
      </c>
      <c r="CP308" t="s">
        <v>92</v>
      </c>
      <c r="CQ308" t="s">
        <v>92</v>
      </c>
      <c r="CR308" t="s">
        <v>92</v>
      </c>
      <c r="CS308" t="s">
        <v>92</v>
      </c>
      <c r="CT308" t="s">
        <v>92</v>
      </c>
      <c r="CU308" t="s">
        <v>92</v>
      </c>
      <c r="CV308" t="s">
        <v>92</v>
      </c>
      <c r="CW308" t="s">
        <v>92</v>
      </c>
      <c r="CX308" t="s">
        <v>92</v>
      </c>
      <c r="CY308" t="s">
        <v>92</v>
      </c>
      <c r="CZ308" t="s">
        <v>92</v>
      </c>
      <c r="DA308" t="s">
        <v>92</v>
      </c>
      <c r="DB308" t="s">
        <v>92</v>
      </c>
      <c r="DC308" t="s">
        <v>92</v>
      </c>
      <c r="DD308" t="s">
        <v>92</v>
      </c>
    </row>
    <row r="309" spans="5:10" ht="18">
      <c r="E309" t="str">
        <f t="shared" si="231"/>
        <v>2_1992</v>
      </c>
      <c r="F309" s="3">
        <v>33635</v>
      </c>
      <c r="G309">
        <v>406.51001</v>
      </c>
      <c r="H309" s="4">
        <v>0</v>
      </c>
      <c r="I309">
        <f t="shared" si="254"/>
        <v>0.9742366875752124</v>
      </c>
      <c r="J309">
        <f t="shared" si="255"/>
        <v>1.0411298229099386</v>
      </c>
    </row>
    <row r="310" spans="5:10" ht="18">
      <c r="E310" t="str">
        <f t="shared" si="231"/>
        <v>3_1992</v>
      </c>
      <c r="F310" s="3">
        <v>33664</v>
      </c>
      <c r="G310">
        <v>400.5</v>
      </c>
      <c r="H310" s="4">
        <v>0</v>
      </c>
      <c r="I310">
        <f t="shared" si="254"/>
        <v>0.9598331745234823</v>
      </c>
      <c r="J310">
        <f t="shared" si="255"/>
        <v>1.021219078273048</v>
      </c>
    </row>
    <row r="311" spans="5:10" ht="18">
      <c r="E311" t="str">
        <f t="shared" si="231"/>
        <v>4_1992</v>
      </c>
      <c r="F311" s="3">
        <v>33695</v>
      </c>
      <c r="G311">
        <v>414.950012</v>
      </c>
      <c r="H311" s="4">
        <v>0</v>
      </c>
      <c r="I311">
        <f t="shared" si="254"/>
        <v>0.994463888355848</v>
      </c>
      <c r="J311">
        <f t="shared" si="255"/>
        <v>1.0503800326804114</v>
      </c>
    </row>
    <row r="312" spans="5:67" ht="18">
      <c r="E312" t="str">
        <f t="shared" si="231"/>
        <v>5_1992</v>
      </c>
      <c r="F312" s="3">
        <v>33725</v>
      </c>
      <c r="G312">
        <v>413.26001</v>
      </c>
      <c r="H312" s="4">
        <v>0</v>
      </c>
      <c r="I312">
        <f t="shared" si="254"/>
        <v>0.9904136511907767</v>
      </c>
      <c r="J312">
        <f t="shared" si="255"/>
        <v>1.0396042184959304</v>
      </c>
      <c r="BF312" s="14" t="s">
        <v>21</v>
      </c>
      <c r="BO312" s="14" t="str">
        <f>BF312</f>
        <v>2000 to present</v>
      </c>
    </row>
    <row r="313" spans="5:60" ht="18">
      <c r="E313" t="str">
        <f t="shared" si="231"/>
        <v>6_1992</v>
      </c>
      <c r="F313" s="3">
        <v>33756</v>
      </c>
      <c r="G313">
        <v>411.769989</v>
      </c>
      <c r="H313" s="4">
        <v>0</v>
      </c>
      <c r="I313">
        <f t="shared" si="254"/>
        <v>0.9868426859310098</v>
      </c>
      <c r="J313">
        <f t="shared" si="255"/>
        <v>1.0275753206528822</v>
      </c>
      <c r="BF313">
        <v>1</v>
      </c>
      <c r="BG313">
        <f aca="true" t="shared" si="273" ref="BG313:BH316">COUNTIF(BG$220:BG$294,$BF313)</f>
        <v>17</v>
      </c>
      <c r="BH313">
        <f t="shared" si="273"/>
        <v>19</v>
      </c>
    </row>
    <row r="314" spans="5:60" ht="18">
      <c r="E314" t="str">
        <f t="shared" si="231"/>
        <v>7_1992</v>
      </c>
      <c r="F314" s="3">
        <v>33786</v>
      </c>
      <c r="G314">
        <v>420.589996</v>
      </c>
      <c r="H314" s="4">
        <v>0</v>
      </c>
      <c r="I314">
        <f t="shared" si="254"/>
        <v>1</v>
      </c>
      <c r="J314">
        <f t="shared" si="255"/>
        <v>1.0423306929707372</v>
      </c>
      <c r="BF314">
        <v>2</v>
      </c>
      <c r="BG314">
        <f t="shared" si="273"/>
        <v>17</v>
      </c>
      <c r="BH314">
        <f t="shared" si="273"/>
        <v>15</v>
      </c>
    </row>
    <row r="315" spans="5:98" ht="18">
      <c r="E315" t="str">
        <f t="shared" si="231"/>
        <v>8_1992</v>
      </c>
      <c r="F315" s="3">
        <v>33817</v>
      </c>
      <c r="G315">
        <v>417.980011</v>
      </c>
      <c r="H315" s="4">
        <v>0</v>
      </c>
      <c r="I315">
        <f t="shared" si="254"/>
        <v>0.993794467236924</v>
      </c>
      <c r="J315">
        <f t="shared" si="255"/>
        <v>1.0297293252506716</v>
      </c>
      <c r="BF315">
        <v>3</v>
      </c>
      <c r="BG315">
        <f t="shared" si="273"/>
        <v>28</v>
      </c>
      <c r="BH315">
        <f t="shared" si="273"/>
        <v>22</v>
      </c>
      <c r="BO315" t="s">
        <v>23</v>
      </c>
      <c r="CT315" t="s">
        <v>145</v>
      </c>
    </row>
    <row r="316" spans="5:102" ht="18">
      <c r="E316" t="str">
        <f t="shared" si="231"/>
        <v>9_1992</v>
      </c>
      <c r="F316" s="3">
        <v>33848</v>
      </c>
      <c r="G316">
        <v>416.290009</v>
      </c>
      <c r="H316" s="4">
        <v>0</v>
      </c>
      <c r="I316">
        <f t="shared" si="254"/>
        <v>0.9897762974847362</v>
      </c>
      <c r="J316">
        <f t="shared" si="255"/>
        <v>1.0189097235783675</v>
      </c>
      <c r="BF316">
        <v>4</v>
      </c>
      <c r="BG316">
        <f t="shared" si="273"/>
        <v>13</v>
      </c>
      <c r="BH316">
        <f t="shared" si="273"/>
        <v>19</v>
      </c>
      <c r="CL316" t="s">
        <v>130</v>
      </c>
      <c r="CM316" t="s">
        <v>131</v>
      </c>
      <c r="CT316" t="s">
        <v>97</v>
      </c>
      <c r="CU316" t="s">
        <v>143</v>
      </c>
      <c r="CV316" t="s">
        <v>144</v>
      </c>
      <c r="CW316" t="s">
        <v>149</v>
      </c>
      <c r="CX316" t="s">
        <v>142</v>
      </c>
    </row>
    <row r="317" spans="5:103" ht="18">
      <c r="E317" t="str">
        <f t="shared" si="231"/>
        <v>10_1992</v>
      </c>
      <c r="F317" s="3">
        <v>33878</v>
      </c>
      <c r="G317">
        <v>418.339996</v>
      </c>
      <c r="H317" s="4">
        <v>0</v>
      </c>
      <c r="I317">
        <f t="shared" si="254"/>
        <v>0.9946503720454635</v>
      </c>
      <c r="J317">
        <f t="shared" si="255"/>
        <v>1.0185486289974028</v>
      </c>
      <c r="BF317" t="s">
        <v>22</v>
      </c>
      <c r="BP317" t="s">
        <v>69</v>
      </c>
      <c r="BR317" t="s">
        <v>77</v>
      </c>
      <c r="CL317">
        <f>COUNTIF($CM$90:$CM$293,$CM317)</f>
        <v>52</v>
      </c>
      <c r="CM317">
        <v>1</v>
      </c>
      <c r="CP317" s="8">
        <f aca="true" t="shared" si="274" ref="CP317:CR320">SUMIF($CM$90:$CM$293,$CM317,CP$90:CP$293)</f>
        <v>53.89059436750833</v>
      </c>
      <c r="CQ317" s="8">
        <f t="shared" si="274"/>
        <v>55.09399882792921</v>
      </c>
      <c r="CR317" s="8">
        <f t="shared" si="274"/>
        <v>56.42563086125578</v>
      </c>
      <c r="CT317" s="2">
        <f aca="true" t="shared" si="275" ref="CT317:CV320">SUMIF($CW$90:$CW$293,$CW317,CP$90:CP$293)/$CX317</f>
        <v>1.0076074912844655</v>
      </c>
      <c r="CU317" s="2">
        <f t="shared" si="275"/>
        <v>1.023316612873447</v>
      </c>
      <c r="CV317" s="2">
        <f t="shared" si="275"/>
        <v>1.0458307690907578</v>
      </c>
      <c r="CW317">
        <v>1</v>
      </c>
      <c r="CX317">
        <f>COUNTIF($CW$90:$CW$293,$CW317)</f>
        <v>54</v>
      </c>
      <c r="CY317" t="s">
        <v>140</v>
      </c>
    </row>
    <row r="318" spans="5:102" ht="18">
      <c r="E318" t="str">
        <f t="shared" si="231"/>
        <v>11_1992</v>
      </c>
      <c r="F318" s="3">
        <v>33909</v>
      </c>
      <c r="G318">
        <v>429.910004</v>
      </c>
      <c r="H318" s="4">
        <v>0</v>
      </c>
      <c r="I318">
        <f t="shared" si="254"/>
        <v>1</v>
      </c>
      <c r="J318">
        <f t="shared" si="255"/>
        <v>1.0356823066167364</v>
      </c>
      <c r="BD318">
        <f aca="true" t="shared" si="276" ref="BD318:BE321">BG313</f>
        <v>17</v>
      </c>
      <c r="BE318">
        <f t="shared" si="276"/>
        <v>19</v>
      </c>
      <c r="BF318">
        <v>1</v>
      </c>
      <c r="BG318" s="15">
        <f aca="true" t="shared" si="277" ref="BG318:BH321">SUMIF(BG$220:BG$294,$BF318,$BJ$220:$BJ$294)</f>
        <v>17.57300503448345</v>
      </c>
      <c r="BH318" s="15">
        <f t="shared" si="277"/>
        <v>19.609692545855328</v>
      </c>
      <c r="BI318" s="16">
        <f aca="true" t="shared" si="278" ref="BI318:BJ321">BG318/BG313</f>
        <v>1.0337061784990265</v>
      </c>
      <c r="BJ318" s="16">
        <f t="shared" si="278"/>
        <v>1.0320890813608068</v>
      </c>
      <c r="BK318" t="s">
        <v>66</v>
      </c>
      <c r="BL318" s="2">
        <f>SUM(BG318:BG319)/SUM(BD318:BD319)</f>
        <v>1.031395818164654</v>
      </c>
      <c r="BM318" s="2">
        <f>SUM(BH318:BH319)/SUM(BE318:BE319)</f>
        <v>1.0313958181646543</v>
      </c>
      <c r="BN318" s="2"/>
      <c r="BO318" s="2" t="s">
        <v>72</v>
      </c>
      <c r="BP318" s="4">
        <v>1</v>
      </c>
      <c r="BQ318">
        <f>COUNTIF(BP$220:BP$295,$BP318)</f>
        <v>16</v>
      </c>
      <c r="BS318">
        <f>COUNTIF(BR$220:BR$295,$BP318)</f>
        <v>15</v>
      </c>
      <c r="BU318">
        <f>COUNTIF(BT$220:BT$295,$BP318)</f>
        <v>21</v>
      </c>
      <c r="BV318" t="s">
        <v>79</v>
      </c>
      <c r="CL318">
        <f>COUNTIF($CM$90:$CM$293,$CM318)</f>
        <v>43</v>
      </c>
      <c r="CM318">
        <v>2</v>
      </c>
      <c r="CP318" s="8">
        <f t="shared" si="274"/>
        <v>43.59470828273893</v>
      </c>
      <c r="CQ318" s="8">
        <f t="shared" si="274"/>
        <v>44.97580543813019</v>
      </c>
      <c r="CR318" s="8">
        <f t="shared" si="274"/>
        <v>45.468396834280455</v>
      </c>
      <c r="CT318" s="2">
        <f t="shared" si="275"/>
        <v>1.0170129893499857</v>
      </c>
      <c r="CU318" s="2">
        <f t="shared" si="275"/>
        <v>1.0326534850338553</v>
      </c>
      <c r="CV318" s="2">
        <f t="shared" si="275"/>
        <v>1.050017321828019</v>
      </c>
      <c r="CW318">
        <v>2</v>
      </c>
      <c r="CX318">
        <f>COUNTIF($CW$90:$CW$293,$CW318)</f>
        <v>57</v>
      </c>
    </row>
    <row r="319" spans="5:102" ht="18">
      <c r="E319" t="str">
        <f t="shared" si="231"/>
        <v>12_1992</v>
      </c>
      <c r="F319" s="3">
        <v>33939</v>
      </c>
      <c r="G319">
        <v>435.709991</v>
      </c>
      <c r="H319" s="4">
        <v>0</v>
      </c>
      <c r="I319">
        <f t="shared" si="254"/>
        <v>1</v>
      </c>
      <c r="J319">
        <f t="shared" si="255"/>
        <v>1.045781358900089</v>
      </c>
      <c r="BD319">
        <f t="shared" si="276"/>
        <v>17</v>
      </c>
      <c r="BE319">
        <f t="shared" si="276"/>
        <v>15</v>
      </c>
      <c r="BF319">
        <v>2</v>
      </c>
      <c r="BG319" s="15">
        <f t="shared" si="277"/>
        <v>17.49445278311479</v>
      </c>
      <c r="BH319" s="15">
        <f t="shared" si="277"/>
        <v>15.457765271742916</v>
      </c>
      <c r="BI319" s="16">
        <f t="shared" si="278"/>
        <v>1.029085457830282</v>
      </c>
      <c r="BJ319" s="16">
        <f t="shared" si="278"/>
        <v>1.030517684782861</v>
      </c>
      <c r="BL319" s="2"/>
      <c r="BM319" s="2"/>
      <c r="BN319" s="2"/>
      <c r="BO319" s="2"/>
      <c r="BP319" s="4">
        <v>2</v>
      </c>
      <c r="BQ319">
        <f>COUNTIF(BP$220:BP$295,$BP319)</f>
        <v>22</v>
      </c>
      <c r="BS319">
        <f>COUNTIF(BR$220:BR$295,$BP319)</f>
        <v>27</v>
      </c>
      <c r="BU319">
        <f>COUNTIF(BT$220:BT$295,$BP319)</f>
        <v>18</v>
      </c>
      <c r="CL319">
        <f>COUNTIF($CM$90:$CM$293,$CM319)</f>
        <v>60</v>
      </c>
      <c r="CM319">
        <v>3</v>
      </c>
      <c r="CP319" s="8">
        <f t="shared" si="274"/>
        <v>60.63220056290925</v>
      </c>
      <c r="CQ319" s="8">
        <f t="shared" si="274"/>
        <v>60.23423546383086</v>
      </c>
      <c r="CR319" s="8">
        <f t="shared" si="274"/>
        <v>61.64840021008405</v>
      </c>
      <c r="CT319" s="16">
        <f t="shared" si="275"/>
        <v>1.0295711072485594</v>
      </c>
      <c r="CU319" s="16">
        <f t="shared" si="275"/>
        <v>1.068022017995386</v>
      </c>
      <c r="CV319" s="16">
        <f t="shared" si="275"/>
        <v>1.0935521336329417</v>
      </c>
      <c r="CW319">
        <v>3</v>
      </c>
      <c r="CX319">
        <f>COUNTIF($CW$90:$CW$293,$CW319)</f>
        <v>51</v>
      </c>
    </row>
    <row r="320" spans="5:103" ht="18">
      <c r="E320" t="str">
        <f t="shared" si="231"/>
        <v>1_1993</v>
      </c>
      <c r="F320" s="3">
        <v>33970</v>
      </c>
      <c r="G320">
        <v>449.559998</v>
      </c>
      <c r="H320" s="4">
        <v>0</v>
      </c>
      <c r="I320">
        <f t="shared" si="254"/>
        <v>1</v>
      </c>
      <c r="J320">
        <f t="shared" si="255"/>
        <v>1.0713651525398347</v>
      </c>
      <c r="BD320">
        <f t="shared" si="276"/>
        <v>28</v>
      </c>
      <c r="BE320">
        <f t="shared" si="276"/>
        <v>22</v>
      </c>
      <c r="BF320">
        <v>3</v>
      </c>
      <c r="BG320" s="15">
        <f t="shared" si="277"/>
        <v>28.090605862743008</v>
      </c>
      <c r="BH320" s="15">
        <f t="shared" si="277"/>
        <v>22.19534713024275</v>
      </c>
      <c r="BI320" s="2">
        <f t="shared" si="278"/>
        <v>1.003235923669393</v>
      </c>
      <c r="BJ320" s="2">
        <f t="shared" si="278"/>
        <v>1.008879415011034</v>
      </c>
      <c r="BK320" t="s">
        <v>67</v>
      </c>
      <c r="BL320" s="2">
        <f>SUM(BG320:BG321)/SUM(BD320:BD321)</f>
        <v>0.9968413955893777</v>
      </c>
      <c r="BM320" s="2">
        <f>SUM(BH320:BH321)/SUM(BE320:BE321)</f>
        <v>0.9968413955893775</v>
      </c>
      <c r="BN320" s="2"/>
      <c r="BO320" s="2"/>
      <c r="BP320" s="4">
        <v>3</v>
      </c>
      <c r="BQ320">
        <f>COUNTIF(BP$220:BP$295,$BP320)</f>
        <v>22</v>
      </c>
      <c r="BS320">
        <f>COUNTIF(BR$220:BR$295,$BP320)</f>
        <v>21</v>
      </c>
      <c r="BU320">
        <f>COUNTIF(BT$220:BT$295,$BP320)</f>
        <v>22</v>
      </c>
      <c r="CL320">
        <f>COUNTIF($CM$90:$CM$293,$CM320)</f>
        <v>49</v>
      </c>
      <c r="CM320">
        <v>4</v>
      </c>
      <c r="CP320" s="8">
        <f t="shared" si="274"/>
        <v>49.957340034943485</v>
      </c>
      <c r="CQ320" s="8">
        <f t="shared" si="274"/>
        <v>52.041045760518514</v>
      </c>
      <c r="CR320" s="8">
        <f t="shared" si="274"/>
        <v>52.94339530691545</v>
      </c>
      <c r="CT320" s="16">
        <f t="shared" si="275"/>
        <v>1.0282421870503131</v>
      </c>
      <c r="CU320" s="16">
        <f t="shared" si="275"/>
        <v>1.041800400727338</v>
      </c>
      <c r="CV320" s="16">
        <f t="shared" si="275"/>
        <v>1.0568765600513732</v>
      </c>
      <c r="CW320">
        <v>4</v>
      </c>
      <c r="CX320">
        <f>COUNTIF($CW$90:$CW$293,$CW320)</f>
        <v>42</v>
      </c>
      <c r="CY320" t="s">
        <v>141</v>
      </c>
    </row>
    <row r="321" spans="5:98" ht="18">
      <c r="E321" t="str">
        <f t="shared" si="231"/>
        <v>2_1993</v>
      </c>
      <c r="F321" s="3">
        <v>34001</v>
      </c>
      <c r="G321">
        <v>447.339996</v>
      </c>
      <c r="H321" s="4">
        <v>0</v>
      </c>
      <c r="I321">
        <f t="shared" si="254"/>
        <v>0.9950618337710732</v>
      </c>
      <c r="J321">
        <f t="shared" si="255"/>
        <v>1.057499692547576</v>
      </c>
      <c r="BD321">
        <f t="shared" si="276"/>
        <v>13</v>
      </c>
      <c r="BE321">
        <f t="shared" si="276"/>
        <v>19</v>
      </c>
      <c r="BF321">
        <v>4</v>
      </c>
      <c r="BG321" s="15">
        <f t="shared" si="277"/>
        <v>12.779891356421475</v>
      </c>
      <c r="BH321" s="15">
        <f t="shared" si="277"/>
        <v>18.67515008892173</v>
      </c>
      <c r="BI321" s="17">
        <f t="shared" si="278"/>
        <v>0.9830685658785749</v>
      </c>
      <c r="BJ321" s="17">
        <f t="shared" si="278"/>
        <v>0.9829026362590384</v>
      </c>
      <c r="BL321" s="2"/>
      <c r="BM321" s="2"/>
      <c r="BN321" s="2"/>
      <c r="BO321" s="2" t="s">
        <v>73</v>
      </c>
      <c r="BP321" s="4">
        <v>4</v>
      </c>
      <c r="BQ321">
        <f>COUNTIF(BP$220:BP$295,$BP321)</f>
        <v>16</v>
      </c>
      <c r="BS321">
        <f>COUNTIF(BR$220:BR$295,$BP321)</f>
        <v>13</v>
      </c>
      <c r="BU321">
        <f>COUNTIF(BT$220:BT$295,$BP321)</f>
        <v>15</v>
      </c>
      <c r="BV321" t="s">
        <v>80</v>
      </c>
      <c r="CT321" t="s">
        <v>146</v>
      </c>
    </row>
    <row r="322" spans="5:96" ht="18">
      <c r="E322" t="str">
        <f t="shared" si="231"/>
        <v>3_1993</v>
      </c>
      <c r="F322" s="3">
        <v>34029</v>
      </c>
      <c r="G322">
        <v>450.299988</v>
      </c>
      <c r="H322" s="4">
        <v>0</v>
      </c>
      <c r="I322">
        <f t="shared" si="254"/>
        <v>1</v>
      </c>
      <c r="J322">
        <f t="shared" si="255"/>
        <v>1.054155258681233</v>
      </c>
      <c r="BF322" t="s">
        <v>61</v>
      </c>
      <c r="BL322" s="2"/>
      <c r="BM322" s="2"/>
      <c r="BN322" s="2"/>
      <c r="BO322" s="2"/>
      <c r="BP322" s="2"/>
      <c r="CL322" t="s">
        <v>132</v>
      </c>
      <c r="CP322" s="16">
        <f aca="true" t="shared" si="279" ref="CP322:CR325">CP317/$CL317</f>
        <v>1.0363575839905448</v>
      </c>
      <c r="CQ322" s="16">
        <f t="shared" si="279"/>
        <v>1.0594999774601772</v>
      </c>
      <c r="CR322" s="16">
        <f t="shared" si="279"/>
        <v>1.0851082857933805</v>
      </c>
    </row>
    <row r="323" spans="5:101" ht="18">
      <c r="E323" t="str">
        <f t="shared" si="231"/>
        <v>4_1993</v>
      </c>
      <c r="F323" s="3">
        <v>34060</v>
      </c>
      <c r="G323">
        <v>443.26001</v>
      </c>
      <c r="H323" s="4">
        <v>0</v>
      </c>
      <c r="I323">
        <f t="shared" si="254"/>
        <v>0.9843660266764209</v>
      </c>
      <c r="J323">
        <f t="shared" si="255"/>
        <v>1.0319752056170373</v>
      </c>
      <c r="BD323">
        <f>BD318</f>
        <v>17</v>
      </c>
      <c r="BE323">
        <f>BE318</f>
        <v>19</v>
      </c>
      <c r="BF323">
        <v>1</v>
      </c>
      <c r="BG323" s="15">
        <f aca="true" t="shared" si="280" ref="BG323:BH326">SUMIF(BG$220:BG$294,$BF323,$BK$220:$BK$294)</f>
        <v>18.106297150662822</v>
      </c>
      <c r="BH323" s="15">
        <f t="shared" si="280"/>
        <v>19.90184727400164</v>
      </c>
      <c r="BI323" s="16">
        <f aca="true" t="shared" si="281" ref="BI323:BJ326">BG323/BG313</f>
        <v>1.065076302980166</v>
      </c>
      <c r="BJ323" s="16">
        <f t="shared" si="281"/>
        <v>1.0474656460000862</v>
      </c>
      <c r="BK323" t="s">
        <v>66</v>
      </c>
      <c r="BL323" s="2">
        <f>SUM(BG323:BG324)/SUM(BD323:BD324)</f>
        <v>1.0539205754076657</v>
      </c>
      <c r="BM323" s="2">
        <f>SUM(BH323:BH324)/SUM(BE323:BE324)</f>
        <v>1.053920575407666</v>
      </c>
      <c r="BN323" s="2"/>
      <c r="BO323" s="2"/>
      <c r="BP323" s="2" t="s">
        <v>74</v>
      </c>
      <c r="BQ323" s="8">
        <f>SUMIF(BP$220:BP$295,$BP318,$BJ$220:$BJ$295)</f>
        <v>15.496486973531187</v>
      </c>
      <c r="BS323" s="8">
        <f>SUMIF(BR$220:BR$295,$BP318,$BJ$220:$BJ$295)</f>
        <v>15.271126763464325</v>
      </c>
      <c r="BU323" s="8">
        <f>SUMIF(BT$220:BT$295,$BP318,$BJ$220:$BJ$295)</f>
        <v>20.857284070347525</v>
      </c>
      <c r="CP323" s="2">
        <f t="shared" si="279"/>
        <v>1.013830425179975</v>
      </c>
      <c r="CQ323" s="2">
        <f t="shared" si="279"/>
        <v>1.0459489636774462</v>
      </c>
      <c r="CR323" s="2">
        <f t="shared" si="279"/>
        <v>1.0574045775414058</v>
      </c>
      <c r="CW323" t="s">
        <v>150</v>
      </c>
    </row>
    <row r="324" spans="5:103" ht="18">
      <c r="E324" t="str">
        <f t="shared" si="231"/>
        <v>5_1993</v>
      </c>
      <c r="F324" s="3">
        <v>34090</v>
      </c>
      <c r="G324">
        <v>452.48999</v>
      </c>
      <c r="H324" s="4">
        <v>0</v>
      </c>
      <c r="I324">
        <f t="shared" si="254"/>
        <v>1</v>
      </c>
      <c r="J324">
        <f t="shared" si="255"/>
        <v>1.0455065144393116</v>
      </c>
      <c r="BD324">
        <f aca="true" t="shared" si="282" ref="BD324:BE326">BD319</f>
        <v>17</v>
      </c>
      <c r="BE324">
        <f t="shared" si="282"/>
        <v>15</v>
      </c>
      <c r="BF324">
        <v>2</v>
      </c>
      <c r="BG324" s="15">
        <f t="shared" si="280"/>
        <v>17.727002413197813</v>
      </c>
      <c r="BH324" s="15">
        <f t="shared" si="280"/>
        <v>15.931452289859001</v>
      </c>
      <c r="BI324" s="16">
        <f t="shared" si="281"/>
        <v>1.0427648478351654</v>
      </c>
      <c r="BJ324" s="16">
        <f t="shared" si="281"/>
        <v>1.0620968193239333</v>
      </c>
      <c r="BL324" s="2"/>
      <c r="BM324" s="2"/>
      <c r="BN324" s="2"/>
      <c r="BO324" s="2"/>
      <c r="BP324" s="2"/>
      <c r="BQ324" s="8">
        <f>SUMIF(BP$220:BP$295,$BP319,$BJ$220:$BJ$295)</f>
        <v>22.214025385792336</v>
      </c>
      <c r="BS324" s="8">
        <f>SUMIF(BR$220:BR$295,$BP319,$BJ$220:$BJ$295)</f>
        <v>27.215743368934845</v>
      </c>
      <c r="BU324" s="8">
        <f>SUMIF(BT$220:BT$295,$BP319,$BJ$220:$BJ$295)</f>
        <v>18.0326288798379</v>
      </c>
      <c r="CP324" s="17">
        <f t="shared" si="279"/>
        <v>1.0105366760484875</v>
      </c>
      <c r="CQ324" s="17">
        <f t="shared" si="279"/>
        <v>1.003903924397181</v>
      </c>
      <c r="CR324" s="17">
        <f t="shared" si="279"/>
        <v>1.0274733368347342</v>
      </c>
      <c r="CT324" s="2">
        <f aca="true" t="shared" si="283" ref="CT324:CV325">SUMIF($CX$90:$CX$293,$CW324,CP$90:CP$293)/$CX324</f>
        <v>1.029385011290549</v>
      </c>
      <c r="CU324" s="2">
        <f t="shared" si="283"/>
        <v>1.0578212329930272</v>
      </c>
      <c r="CV324" s="2">
        <f t="shared" si="283"/>
        <v>1.0791611075182972</v>
      </c>
      <c r="CW324">
        <v>1</v>
      </c>
      <c r="CX324">
        <f>COUNTIF($CX$90:$CX$293,$CW324)</f>
        <v>91</v>
      </c>
      <c r="CY324" t="s">
        <v>151</v>
      </c>
    </row>
    <row r="325" spans="5:103" ht="18">
      <c r="E325" t="str">
        <f t="shared" si="231"/>
        <v>6_1993</v>
      </c>
      <c r="F325" s="3">
        <v>34121</v>
      </c>
      <c r="G325">
        <v>449.019989</v>
      </c>
      <c r="H325" s="4">
        <v>0</v>
      </c>
      <c r="I325">
        <f t="shared" si="254"/>
        <v>0.9923313198596947</v>
      </c>
      <c r="J325">
        <f t="shared" si="255"/>
        <v>1.0301005948742374</v>
      </c>
      <c r="BD325">
        <f t="shared" si="282"/>
        <v>28</v>
      </c>
      <c r="BE325">
        <f t="shared" si="282"/>
        <v>22</v>
      </c>
      <c r="BF325">
        <v>3</v>
      </c>
      <c r="BG325" s="15">
        <f t="shared" si="280"/>
        <v>27.915905974077187</v>
      </c>
      <c r="BH325" s="15">
        <f t="shared" si="280"/>
        <v>22.044182864114322</v>
      </c>
      <c r="BI325" s="2">
        <f t="shared" si="281"/>
        <v>0.9969966419313281</v>
      </c>
      <c r="BJ325" s="2">
        <f t="shared" si="281"/>
        <v>1.0020083120051966</v>
      </c>
      <c r="BK325" t="s">
        <v>67</v>
      </c>
      <c r="BL325" s="2">
        <f>SUM(BG325:BG326)/SUM(BD325:BD326)</f>
        <v>0.9972813556558574</v>
      </c>
      <c r="BM325" s="2">
        <f>SUM(BH325:BH326)/SUM(BE325:BE326)</f>
        <v>0.9972813556558577</v>
      </c>
      <c r="BN325" s="2"/>
      <c r="BO325" s="2"/>
      <c r="BP325" s="2"/>
      <c r="BQ325" s="8">
        <f>SUMIF(BP$220:BP$295,$BP320,$BJ$220:$BJ$295)</f>
        <v>22.62631558508758</v>
      </c>
      <c r="BS325" s="8">
        <f>SUMIF(BR$220:BR$295,$BP320,$BJ$220:$BJ$295)</f>
        <v>21.050804769134025</v>
      </c>
      <c r="BU325" s="8">
        <f>SUMIF(BT$220:BT$295,$BP320,$BJ$220:$BJ$295)</f>
        <v>22.40076032722038</v>
      </c>
      <c r="CP325" s="16">
        <f t="shared" si="279"/>
        <v>1.0195375517335405</v>
      </c>
      <c r="CQ325" s="16">
        <f t="shared" si="279"/>
        <v>1.0620621583779288</v>
      </c>
      <c r="CR325" s="16">
        <f t="shared" si="279"/>
        <v>1.0804774552431724</v>
      </c>
      <c r="CT325" s="2">
        <f t="shared" si="283"/>
        <v>1.012396524076637</v>
      </c>
      <c r="CU325" s="2">
        <f t="shared" si="283"/>
        <v>1.0272863122835694</v>
      </c>
      <c r="CV325" s="2">
        <f t="shared" si="283"/>
        <v>1.046744800251068</v>
      </c>
      <c r="CW325">
        <v>0</v>
      </c>
      <c r="CX325">
        <f>COUNTIF($CX$90:$CX$293,$CW325)</f>
        <v>113</v>
      </c>
      <c r="CY325" t="s">
        <v>152</v>
      </c>
    </row>
    <row r="326" spans="5:101" ht="18">
      <c r="E326" t="str">
        <f t="shared" si="231"/>
        <v>7_1993</v>
      </c>
      <c r="F326" s="3">
        <v>34151</v>
      </c>
      <c r="G326">
        <v>448.130005</v>
      </c>
      <c r="H326" s="4">
        <v>0</v>
      </c>
      <c r="I326">
        <f t="shared" si="254"/>
        <v>0.9903644608801181</v>
      </c>
      <c r="J326">
        <f t="shared" si="255"/>
        <v>1.0226745132570165</v>
      </c>
      <c r="BD326">
        <f t="shared" si="282"/>
        <v>13</v>
      </c>
      <c r="BE326">
        <f t="shared" si="282"/>
        <v>19</v>
      </c>
      <c r="BF326">
        <v>4</v>
      </c>
      <c r="BG326" s="15">
        <f t="shared" si="280"/>
        <v>12.97262960781297</v>
      </c>
      <c r="BH326" s="15">
        <f t="shared" si="280"/>
        <v>18.84435271777584</v>
      </c>
      <c r="BI326" s="17">
        <f t="shared" si="281"/>
        <v>0.9978945852163823</v>
      </c>
      <c r="BJ326" s="17">
        <f t="shared" si="281"/>
        <v>0.9918080377776759</v>
      </c>
      <c r="BL326" s="2"/>
      <c r="BM326" s="2"/>
      <c r="BN326" s="2"/>
      <c r="BO326" s="2"/>
      <c r="BP326" s="2"/>
      <c r="BQ326" s="8">
        <f>SUMIF(BP$220:BP$295,$BP321,$BJ$220:$BJ$295)</f>
        <v>16.450804581576826</v>
      </c>
      <c r="BS326" s="8">
        <f>SUMIF(BR$220:BR$295,$BP321,$BJ$220:$BJ$295)</f>
        <v>13.249957624454735</v>
      </c>
      <c r="BU326" s="8">
        <f>SUMIF(BT$220:BT$295,$BP321,$BJ$220:$BJ$295)</f>
        <v>15.496959248582124</v>
      </c>
      <c r="CP326" t="s">
        <v>134</v>
      </c>
      <c r="CW326" t="s">
        <v>5</v>
      </c>
    </row>
    <row r="327" spans="5:103" ht="18">
      <c r="E327" t="str">
        <f t="shared" si="231"/>
        <v>8_1993</v>
      </c>
      <c r="F327" s="3">
        <v>34182</v>
      </c>
      <c r="G327">
        <v>461.299988</v>
      </c>
      <c r="H327" s="4">
        <v>0</v>
      </c>
      <c r="I327">
        <f t="shared" si="254"/>
        <v>1</v>
      </c>
      <c r="J327">
        <f t="shared" si="255"/>
        <v>1.0441277514714473</v>
      </c>
      <c r="BF327" t="s">
        <v>64</v>
      </c>
      <c r="BL327" s="2"/>
      <c r="BM327" s="2"/>
      <c r="BN327" s="2"/>
      <c r="BO327" s="2"/>
      <c r="BP327" s="2"/>
      <c r="CL327">
        <f>SUM(CL317:CL318)</f>
        <v>95</v>
      </c>
      <c r="CM327" t="s">
        <v>66</v>
      </c>
      <c r="CP327" s="2">
        <f>SUM(CP317:CP318)/SUM($CL$317:$CL$318)</f>
        <v>1.0261610805289185</v>
      </c>
      <c r="CQ327" s="2">
        <f>SUM(CQ317:CQ318)/SUM($CL$317:$CL$318)</f>
        <v>1.0533663606953623</v>
      </c>
      <c r="CR327" s="2">
        <f>SUM(CR317:CR318)/SUM($CL$317:$CL$318)</f>
        <v>1.072568712584592</v>
      </c>
      <c r="CT327" s="16">
        <f aca="true" t="shared" si="284" ref="CT327:CV330">SUMIF($DA$90:$DA$293,$CW327,CP$90:CP$293)/$CX327</f>
        <v>1.0226363176741753</v>
      </c>
      <c r="CU327" s="16">
        <f t="shared" si="284"/>
        <v>1.0438620048152267</v>
      </c>
      <c r="CV327" s="16">
        <f t="shared" si="284"/>
        <v>1.052961087942594</v>
      </c>
      <c r="CW327">
        <v>1</v>
      </c>
      <c r="CX327">
        <f>COUNTIF(DA$90:DA$293,CW327)</f>
        <v>50</v>
      </c>
      <c r="CY327" t="s">
        <v>154</v>
      </c>
    </row>
    <row r="328" spans="5:102" ht="18">
      <c r="E328" t="str">
        <f t="shared" si="231"/>
        <v>9_1993</v>
      </c>
      <c r="F328" s="3">
        <v>34213</v>
      </c>
      <c r="G328">
        <v>458.929993</v>
      </c>
      <c r="H328" s="4">
        <v>0</v>
      </c>
      <c r="I328">
        <f t="shared" si="254"/>
        <v>0.9948623562504841</v>
      </c>
      <c r="J328">
        <f t="shared" si="255"/>
        <v>1.030475511168879</v>
      </c>
      <c r="BD328">
        <f aca="true" t="shared" si="285" ref="BD328:BE331">COUNTIF(BG$220:BG$293,$BF328)</f>
        <v>17</v>
      </c>
      <c r="BE328">
        <f t="shared" si="285"/>
        <v>19</v>
      </c>
      <c r="BF328">
        <v>1</v>
      </c>
      <c r="BG328" s="15">
        <f aca="true" t="shared" si="286" ref="BG328:BH331">SUMIF(BG$220:BG$293,$BF328,$BL$220:$BL$293)</f>
        <v>18.40704455423804</v>
      </c>
      <c r="BH328" s="15">
        <f t="shared" si="286"/>
        <v>20.325372951252383</v>
      </c>
      <c r="BI328" s="16">
        <f aca="true" t="shared" si="287" ref="BI328:BJ331">BG328/BD328</f>
        <v>1.0827673267198847</v>
      </c>
      <c r="BJ328" s="16">
        <f t="shared" si="287"/>
        <v>1.0697564711185465</v>
      </c>
      <c r="BK328" t="s">
        <v>66</v>
      </c>
      <c r="BL328" s="2">
        <f>SUM(BG328:BG329)/SUM(BD328:BD329)</f>
        <v>1.0696184088859633</v>
      </c>
      <c r="BM328" s="2">
        <f>SUM(BH328:BH329)/SUM(BE328:BE329)</f>
        <v>1.0696184088859633</v>
      </c>
      <c r="BN328" s="2"/>
      <c r="BP328" s="2" t="s">
        <v>75</v>
      </c>
      <c r="BQ328" s="2">
        <f>BQ323/BQ318</f>
        <v>0.9685304358456992</v>
      </c>
      <c r="BS328" s="16">
        <f>BS323/BS318</f>
        <v>1.0180751175642884</v>
      </c>
      <c r="BU328" s="2">
        <f>BU323/BU318</f>
        <v>0.9932040033498821</v>
      </c>
      <c r="CL328">
        <f>SUM(CL319:CL320)</f>
        <v>109</v>
      </c>
      <c r="CM328" t="s">
        <v>67</v>
      </c>
      <c r="CP328" s="2">
        <f>SUM(CP319:CP320)/SUM($CL$319:$CL$320)</f>
        <v>1.014582941264704</v>
      </c>
      <c r="CQ328" s="2">
        <f>SUM(CQ319:CQ320)/SUM($CL$319:$CL$320)</f>
        <v>1.0300484515995356</v>
      </c>
      <c r="CR328" s="2">
        <f>SUM(CR319:CR320)/SUM($CL$319:$CL$320)</f>
        <v>1.0513008763027476</v>
      </c>
      <c r="CT328" s="16">
        <f t="shared" si="284"/>
        <v>1.034155871512823</v>
      </c>
      <c r="CU328" s="16">
        <f t="shared" si="284"/>
        <v>1.069343924050439</v>
      </c>
      <c r="CV328" s="16">
        <f t="shared" si="284"/>
        <v>1.0949799453223097</v>
      </c>
      <c r="CW328">
        <v>2</v>
      </c>
      <c r="CX328">
        <f>COUNTIF(DA$90:DA$293,CW328)</f>
        <v>51</v>
      </c>
    </row>
    <row r="329" spans="5:102" ht="18">
      <c r="E329" t="str">
        <f aca="true" t="shared" si="288" ref="E329:E392">MONTH(F329)&amp;"_"&amp;YEAR(F329)</f>
        <v>10_1993</v>
      </c>
      <c r="F329" s="3">
        <v>34243</v>
      </c>
      <c r="G329">
        <v>457.48999</v>
      </c>
      <c r="H329" s="4">
        <v>0</v>
      </c>
      <c r="I329">
        <f t="shared" si="254"/>
        <v>0.9917407368326226</v>
      </c>
      <c r="J329">
        <f t="shared" si="255"/>
        <v>1.0197717331570075</v>
      </c>
      <c r="BD329">
        <f t="shared" si="285"/>
        <v>17</v>
      </c>
      <c r="BE329">
        <f t="shared" si="285"/>
        <v>15</v>
      </c>
      <c r="BF329">
        <v>2</v>
      </c>
      <c r="BG329" s="15">
        <f t="shared" si="286"/>
        <v>17.95998134788471</v>
      </c>
      <c r="BH329" s="15">
        <f t="shared" si="286"/>
        <v>16.041652950870365</v>
      </c>
      <c r="BI329" s="16">
        <f t="shared" si="287"/>
        <v>1.0564694910520418</v>
      </c>
      <c r="BJ329" s="16">
        <f t="shared" si="287"/>
        <v>1.0694435300580243</v>
      </c>
      <c r="BL329" s="2"/>
      <c r="BM329" s="2"/>
      <c r="BN329" s="2"/>
      <c r="BO329" s="2"/>
      <c r="BP329" s="2"/>
      <c r="BQ329" s="2">
        <f>BQ324/BQ319</f>
        <v>1.0097284266269244</v>
      </c>
      <c r="BS329" s="2">
        <f>BS324/BS319</f>
        <v>1.007990495145735</v>
      </c>
      <c r="BU329" s="2">
        <f>BU324/BU319</f>
        <v>1.0018127155465502</v>
      </c>
      <c r="CM329" t="s">
        <v>133</v>
      </c>
      <c r="CP329" s="2">
        <f>SUM(CP317:CP320)/SUM($CL$317:$CL$320)</f>
        <v>1.0199747218044117</v>
      </c>
      <c r="CQ329" s="2">
        <f>SUM(CQ317:CQ320)/SUM($CL$317:$CL$320)</f>
        <v>1.0409072818157294</v>
      </c>
      <c r="CR329" s="2">
        <f>SUM(CR317:CR320)/SUM($CL$317:$CL$320)</f>
        <v>1.0612050157477242</v>
      </c>
      <c r="CT329" s="2">
        <f t="shared" si="284"/>
        <v>1.0129647403230526</v>
      </c>
      <c r="CU329" s="2">
        <f t="shared" si="284"/>
        <v>1.0341027119249058</v>
      </c>
      <c r="CV329" s="2">
        <f t="shared" si="284"/>
        <v>1.0521082010676874</v>
      </c>
      <c r="CW329">
        <v>3</v>
      </c>
      <c r="CX329">
        <f>COUNTIF(DA$90:DA$293,CW329)</f>
        <v>54</v>
      </c>
    </row>
    <row r="330" spans="5:103" ht="18">
      <c r="E330" t="str">
        <f t="shared" si="288"/>
        <v>11_1993</v>
      </c>
      <c r="F330" s="3">
        <v>34274</v>
      </c>
      <c r="G330">
        <v>463.109985</v>
      </c>
      <c r="H330" s="4">
        <v>0</v>
      </c>
      <c r="I330">
        <f t="shared" si="254"/>
        <v>1</v>
      </c>
      <c r="J330">
        <f t="shared" si="255"/>
        <v>1.0259718015226835</v>
      </c>
      <c r="BD330">
        <f t="shared" si="285"/>
        <v>27</v>
      </c>
      <c r="BE330">
        <f t="shared" si="285"/>
        <v>22</v>
      </c>
      <c r="BF330">
        <v>3</v>
      </c>
      <c r="BG330" s="15">
        <f t="shared" si="286"/>
        <v>27.30577744837385</v>
      </c>
      <c r="BH330" s="15">
        <f t="shared" si="286"/>
        <v>22.460324241676087</v>
      </c>
      <c r="BI330" s="2">
        <f t="shared" si="287"/>
        <v>1.011325090680513</v>
      </c>
      <c r="BJ330" s="2">
        <f t="shared" si="287"/>
        <v>1.0209238291670948</v>
      </c>
      <c r="BK330" t="s">
        <v>67</v>
      </c>
      <c r="BL330" s="2">
        <f>SUM(BG330:BG331)/SUM(BD330:BD331)</f>
        <v>1.007652380535037</v>
      </c>
      <c r="BM330" s="2">
        <f>SUM(BH330:BH331)/SUM(BE330:BE331)</f>
        <v>1.007652380535037</v>
      </c>
      <c r="BN330" s="2"/>
      <c r="BO330" s="2"/>
      <c r="BP330" s="2"/>
      <c r="BQ330" s="18">
        <f>BQ325/BQ320</f>
        <v>1.0284688902312535</v>
      </c>
      <c r="BS330" s="2">
        <f>BS325/BS320</f>
        <v>1.002419274720668</v>
      </c>
      <c r="BU330" s="16">
        <f>BU325/BU320</f>
        <v>1.0182163785100171</v>
      </c>
      <c r="CT330" s="2">
        <f t="shared" si="284"/>
        <v>1.0102241212202532</v>
      </c>
      <c r="CU330" s="2">
        <f t="shared" si="284"/>
        <v>1.0157938505944928</v>
      </c>
      <c r="CV330" s="2">
        <f t="shared" si="284"/>
        <v>1.0444887499247575</v>
      </c>
      <c r="CW330">
        <v>4</v>
      </c>
      <c r="CX330">
        <f>COUNTIF(DA$90:DA$293,CW330)</f>
        <v>49</v>
      </c>
      <c r="CY330" t="s">
        <v>155</v>
      </c>
    </row>
    <row r="331" spans="5:73" ht="18">
      <c r="E331" t="str">
        <f t="shared" si="288"/>
        <v>12_1993</v>
      </c>
      <c r="F331" s="3">
        <v>34304</v>
      </c>
      <c r="G331">
        <v>467.119995</v>
      </c>
      <c r="H331" s="4">
        <v>0</v>
      </c>
      <c r="I331">
        <f t="shared" si="254"/>
        <v>1</v>
      </c>
      <c r="J331">
        <f t="shared" si="255"/>
        <v>1.0288892383713282</v>
      </c>
      <c r="BD331">
        <f t="shared" si="285"/>
        <v>13</v>
      </c>
      <c r="BE331">
        <f t="shared" si="285"/>
        <v>18</v>
      </c>
      <c r="BF331">
        <v>4</v>
      </c>
      <c r="BG331" s="15">
        <f t="shared" si="286"/>
        <v>13.000317773027628</v>
      </c>
      <c r="BH331" s="15">
        <f t="shared" si="286"/>
        <v>17.845770979725394</v>
      </c>
      <c r="BI331" s="17">
        <f t="shared" si="287"/>
        <v>1.0000244440790484</v>
      </c>
      <c r="BJ331" s="17">
        <f t="shared" si="287"/>
        <v>0.9914317210958552</v>
      </c>
      <c r="BQ331" s="18">
        <f>BQ326/BQ321</f>
        <v>1.0281752863485516</v>
      </c>
      <c r="BS331" s="16">
        <f>BS326/BS321</f>
        <v>1.019227509573441</v>
      </c>
      <c r="BU331" s="16">
        <f>BU326/BU321</f>
        <v>1.0331306165721417</v>
      </c>
    </row>
    <row r="332" spans="5:98" ht="18">
      <c r="E332" t="str">
        <f t="shared" si="288"/>
        <v>1_1994</v>
      </c>
      <c r="F332" s="3">
        <v>34335</v>
      </c>
      <c r="G332">
        <v>480.709991</v>
      </c>
      <c r="H332" s="4">
        <v>0</v>
      </c>
      <c r="I332">
        <f t="shared" si="254"/>
        <v>1</v>
      </c>
      <c r="J332">
        <f t="shared" si="255"/>
        <v>1.052803324613861</v>
      </c>
      <c r="CT332" t="s">
        <v>1</v>
      </c>
    </row>
    <row r="333" spans="5:58" ht="18">
      <c r="E333" t="str">
        <f t="shared" si="288"/>
        <v>2_1994</v>
      </c>
      <c r="F333" s="3">
        <v>34366</v>
      </c>
      <c r="G333">
        <v>463.01001</v>
      </c>
      <c r="H333" s="4">
        <v>0</v>
      </c>
      <c r="I333">
        <f t="shared" si="254"/>
        <v>0.9631795025454339</v>
      </c>
      <c r="J333">
        <f t="shared" si="255"/>
        <v>1.0111467945075476</v>
      </c>
      <c r="BF333" t="s">
        <v>82</v>
      </c>
    </row>
    <row r="334" spans="5:101" ht="18">
      <c r="E334" t="str">
        <f t="shared" si="288"/>
        <v>3_1994</v>
      </c>
      <c r="F334" s="3">
        <v>34394</v>
      </c>
      <c r="G334">
        <v>445.769989</v>
      </c>
      <c r="H334" s="4">
        <v>0</v>
      </c>
      <c r="I334">
        <f t="shared" si="254"/>
        <v>0.9273158397908148</v>
      </c>
      <c r="J334">
        <f t="shared" si="255"/>
        <v>0.9743003040484778</v>
      </c>
      <c r="BF334" t="s">
        <v>129</v>
      </c>
      <c r="CW334" t="s">
        <v>7</v>
      </c>
    </row>
    <row r="335" spans="5:103" ht="18">
      <c r="E335" t="str">
        <f t="shared" si="288"/>
        <v>4_1994</v>
      </c>
      <c r="F335" s="3">
        <v>34425</v>
      </c>
      <c r="G335">
        <v>451.380005</v>
      </c>
      <c r="H335" s="4">
        <v>0</v>
      </c>
      <c r="I335">
        <f t="shared" si="254"/>
        <v>0.9389861110667034</v>
      </c>
      <c r="J335">
        <f t="shared" si="255"/>
        <v>0.9851049437401284</v>
      </c>
      <c r="CT335" s="16">
        <f aca="true" t="shared" si="289" ref="CT335:CV336">SUMIF($DC$90:$DC$293,$CW335,CP$90:CP$293)/$CX335</f>
        <v>1.0295294697868453</v>
      </c>
      <c r="CU335" s="16">
        <f t="shared" si="289"/>
        <v>1.0557798276010022</v>
      </c>
      <c r="CV335" s="16">
        <f t="shared" si="289"/>
        <v>1.075601403920308</v>
      </c>
      <c r="CW335">
        <v>1</v>
      </c>
      <c r="CX335">
        <f>COUNTIF(DC$90:DC$293,CW335)</f>
        <v>136</v>
      </c>
      <c r="CY335" t="s">
        <v>9</v>
      </c>
    </row>
    <row r="336" spans="5:102" ht="18">
      <c r="E336" t="str">
        <f t="shared" si="288"/>
        <v>5_1994</v>
      </c>
      <c r="F336" s="3">
        <v>34455</v>
      </c>
      <c r="G336">
        <v>457.649994</v>
      </c>
      <c r="H336" s="4">
        <v>0</v>
      </c>
      <c r="I336">
        <f t="shared" si="254"/>
        <v>0.9520292953511756</v>
      </c>
      <c r="J336">
        <f t="shared" si="255"/>
        <v>0.9978523215371431</v>
      </c>
      <c r="BF336" s="14" t="s">
        <v>65</v>
      </c>
      <c r="BO336" s="14" t="str">
        <f>BF336</f>
        <v>1968 to present</v>
      </c>
      <c r="CT336" s="2">
        <f t="shared" si="289"/>
        <v>1.0008652258395438</v>
      </c>
      <c r="CU336" s="2">
        <f t="shared" si="289"/>
        <v>1.0111621902451833</v>
      </c>
      <c r="CV336" s="2">
        <f t="shared" si="289"/>
        <v>1.032412239402556</v>
      </c>
      <c r="CW336">
        <v>0</v>
      </c>
      <c r="CX336">
        <f>COUNTIF(DC$90:DC$293,CW336)</f>
        <v>68</v>
      </c>
    </row>
    <row r="337" spans="5:60" ht="18">
      <c r="E337" t="str">
        <f t="shared" si="288"/>
        <v>6_1994</v>
      </c>
      <c r="F337" s="3">
        <v>34486</v>
      </c>
      <c r="G337">
        <v>444.269989</v>
      </c>
      <c r="H337" s="4">
        <v>0</v>
      </c>
      <c r="I337">
        <f t="shared" si="254"/>
        <v>0.924195455301032</v>
      </c>
      <c r="J337">
        <f t="shared" si="255"/>
        <v>0.9695155426456754</v>
      </c>
      <c r="BF337">
        <v>1</v>
      </c>
      <c r="BG337">
        <f aca="true" t="shared" si="290" ref="BG337:BH340">COUNTIF(BG$92:BG$294,$BF337)</f>
        <v>53</v>
      </c>
      <c r="BH337">
        <f t="shared" si="290"/>
        <v>51</v>
      </c>
    </row>
    <row r="338" spans="5:60" ht="18">
      <c r="E338" t="str">
        <f t="shared" si="288"/>
        <v>7_1994</v>
      </c>
      <c r="F338" s="3">
        <v>34516</v>
      </c>
      <c r="G338">
        <v>458.399994</v>
      </c>
      <c r="H338" s="4">
        <v>0</v>
      </c>
      <c r="I338">
        <f t="shared" si="254"/>
        <v>0.953589487596067</v>
      </c>
      <c r="J338">
        <f t="shared" si="255"/>
        <v>0.998486152990019</v>
      </c>
      <c r="BF338">
        <v>2</v>
      </c>
      <c r="BG338">
        <f t="shared" si="290"/>
        <v>41</v>
      </c>
      <c r="BH338">
        <f t="shared" si="290"/>
        <v>43</v>
      </c>
    </row>
    <row r="339" spans="5:60" ht="18">
      <c r="E339" t="str">
        <f t="shared" si="288"/>
        <v>8_1994</v>
      </c>
      <c r="F339" s="3">
        <v>34547</v>
      </c>
      <c r="G339">
        <v>473.170013</v>
      </c>
      <c r="H339" s="4">
        <v>0</v>
      </c>
      <c r="I339">
        <f t="shared" si="254"/>
        <v>0.9843149130636646</v>
      </c>
      <c r="J339">
        <f t="shared" si="255"/>
        <v>1.0284422976011633</v>
      </c>
      <c r="BF339">
        <v>3</v>
      </c>
      <c r="BG339">
        <f t="shared" si="290"/>
        <v>67</v>
      </c>
      <c r="BH339">
        <f t="shared" si="290"/>
        <v>59</v>
      </c>
    </row>
    <row r="340" spans="5:60" ht="18">
      <c r="E340" t="str">
        <f t="shared" si="288"/>
        <v>9_1994</v>
      </c>
      <c r="F340" s="3">
        <v>34578</v>
      </c>
      <c r="G340">
        <v>452.359985</v>
      </c>
      <c r="H340" s="4">
        <v>0</v>
      </c>
      <c r="I340">
        <f aca="true" t="shared" si="291" ref="I340:I403">$G340/MAX($G329:$G340)</f>
        <v>0.9410247206615683</v>
      </c>
      <c r="J340">
        <f aca="true" t="shared" si="292" ref="J340:J403">G340/AVERAGE(G329:G340)</f>
        <v>0.9843827984460738</v>
      </c>
      <c r="BF340">
        <v>4</v>
      </c>
      <c r="BG340">
        <f t="shared" si="290"/>
        <v>42</v>
      </c>
      <c r="BH340">
        <f t="shared" si="290"/>
        <v>50</v>
      </c>
    </row>
    <row r="341" spans="5:70" ht="18">
      <c r="E341" t="str">
        <f t="shared" si="288"/>
        <v>10_1994</v>
      </c>
      <c r="F341" s="3">
        <v>34608</v>
      </c>
      <c r="G341">
        <v>467.910004</v>
      </c>
      <c r="H341" s="4">
        <v>0</v>
      </c>
      <c r="I341">
        <f t="shared" si="291"/>
        <v>0.9733727460638529</v>
      </c>
      <c r="J341">
        <f t="shared" si="292"/>
        <v>1.0163008826920212</v>
      </c>
      <c r="BF341" t="s">
        <v>22</v>
      </c>
      <c r="BP341" t="s">
        <v>69</v>
      </c>
      <c r="BR341" t="s">
        <v>77</v>
      </c>
    </row>
    <row r="342" spans="5:74" ht="18">
      <c r="E342" t="str">
        <f t="shared" si="288"/>
        <v>11_1994</v>
      </c>
      <c r="F342" s="3">
        <v>34639</v>
      </c>
      <c r="G342">
        <v>448.920013</v>
      </c>
      <c r="H342" s="4">
        <v>0</v>
      </c>
      <c r="I342">
        <f t="shared" si="291"/>
        <v>0.9338686971455104</v>
      </c>
      <c r="J342">
        <f t="shared" si="292"/>
        <v>0.977565372921292</v>
      </c>
      <c r="BD342">
        <f>BG337</f>
        <v>53</v>
      </c>
      <c r="BE342">
        <f>BH337</f>
        <v>51</v>
      </c>
      <c r="BF342">
        <v>1</v>
      </c>
      <c r="BG342" s="15">
        <f aca="true" t="shared" si="293" ref="BG342:BH345">SUMIF(BG$92:BG$294,$BF342,$BJ$92:$BJ$294)</f>
        <v>54.39423488049472</v>
      </c>
      <c r="BH342" s="15">
        <f t="shared" si="293"/>
        <v>52.83200919449037</v>
      </c>
      <c r="BI342" s="16">
        <f aca="true" t="shared" si="294" ref="BI342:BJ345">BG342/BG337</f>
        <v>1.0263063184999004</v>
      </c>
      <c r="BJ342" s="16">
        <f t="shared" si="294"/>
        <v>1.0359217489115757</v>
      </c>
      <c r="BK342" t="s">
        <v>66</v>
      </c>
      <c r="BL342" s="2">
        <f>SUM(BG342:BG343)/SUM(BD342:BD343)</f>
        <v>1.0258161433747799</v>
      </c>
      <c r="BM342" s="2">
        <f>SUM(BH342:BH343)/SUM(BE342:BE343)</f>
        <v>1.0258161433747797</v>
      </c>
      <c r="BN342" s="2"/>
      <c r="BO342" s="2" t="s">
        <v>72</v>
      </c>
      <c r="BP342" s="4">
        <v>1</v>
      </c>
      <c r="BQ342">
        <f>COUNTIF(BP$92:BP$295,$BP342)</f>
        <v>51</v>
      </c>
      <c r="BS342">
        <f>COUNTIF(BR$92:BR$295,$BP342)</f>
        <v>51</v>
      </c>
      <c r="BU342">
        <f>COUNTIF(BT$92:BT$295,$BP342)</f>
        <v>51</v>
      </c>
      <c r="BV342" t="s">
        <v>79</v>
      </c>
    </row>
    <row r="343" spans="5:73" ht="18">
      <c r="E343" t="str">
        <f t="shared" si="288"/>
        <v>12_1994</v>
      </c>
      <c r="F343" s="3">
        <v>34669</v>
      </c>
      <c r="G343">
        <v>460.339996</v>
      </c>
      <c r="H343" s="4">
        <v>0</v>
      </c>
      <c r="I343">
        <f t="shared" si="291"/>
        <v>0.957625189030032</v>
      </c>
      <c r="J343">
        <f t="shared" si="292"/>
        <v>1.0036683089709935</v>
      </c>
      <c r="BD343">
        <f aca="true" t="shared" si="295" ref="BD343:BE345">BG338</f>
        <v>41</v>
      </c>
      <c r="BE343">
        <f t="shared" si="295"/>
        <v>43</v>
      </c>
      <c r="BF343">
        <v>2</v>
      </c>
      <c r="BG343" s="15">
        <f t="shared" si="293"/>
        <v>42.03248259673459</v>
      </c>
      <c r="BH343" s="15">
        <f t="shared" si="293"/>
        <v>43.59470828273893</v>
      </c>
      <c r="BI343" s="16">
        <f t="shared" si="294"/>
        <v>1.0251825023593801</v>
      </c>
      <c r="BJ343" s="2">
        <f t="shared" si="294"/>
        <v>1.013830425179975</v>
      </c>
      <c r="BL343" s="2"/>
      <c r="BM343" s="2"/>
      <c r="BN343" s="2"/>
      <c r="BO343" s="2"/>
      <c r="BP343" s="4">
        <v>2</v>
      </c>
      <c r="BQ343">
        <f>COUNTIF(BP$92:BP$295,$BP343)</f>
        <v>51</v>
      </c>
      <c r="BS343">
        <f>COUNTIF(BR$92:BR$295,$BP343)</f>
        <v>51</v>
      </c>
      <c r="BU343">
        <f>COUNTIF(BT$92:BT$295,$BP343)</f>
        <v>51</v>
      </c>
    </row>
    <row r="344" spans="5:73" ht="18">
      <c r="E344" t="str">
        <f t="shared" si="288"/>
        <v>1_1995</v>
      </c>
      <c r="F344" s="3">
        <v>34700</v>
      </c>
      <c r="G344">
        <v>472.790009</v>
      </c>
      <c r="H344" s="4">
        <v>0</v>
      </c>
      <c r="I344">
        <f t="shared" si="291"/>
        <v>0.9991968975430402</v>
      </c>
      <c r="J344">
        <f t="shared" si="292"/>
        <v>1.0322982306977115</v>
      </c>
      <c r="BD344">
        <f t="shared" si="295"/>
        <v>67</v>
      </c>
      <c r="BE344">
        <f t="shared" si="295"/>
        <v>59</v>
      </c>
      <c r="BF344">
        <v>3</v>
      </c>
      <c r="BG344" s="15">
        <f t="shared" si="293"/>
        <v>67.98894087137536</v>
      </c>
      <c r="BH344" s="15">
        <f t="shared" si="293"/>
        <v>59.64575178900941</v>
      </c>
      <c r="BI344" s="17">
        <f t="shared" si="294"/>
        <v>1.014760311513065</v>
      </c>
      <c r="BJ344" s="17">
        <f t="shared" si="294"/>
        <v>1.0109449455764308</v>
      </c>
      <c r="BK344" t="s">
        <v>67</v>
      </c>
      <c r="BL344" s="2">
        <f>SUM(BG344:BG345)/SUM(BD344:BD345)</f>
        <v>1.0153405393915234</v>
      </c>
      <c r="BM344" s="2">
        <f>SUM(BH344:BH345)/SUM(BE344:BE345)</f>
        <v>1.0153405393915236</v>
      </c>
      <c r="BN344" s="2"/>
      <c r="BO344" s="2"/>
      <c r="BP344" s="4">
        <v>3</v>
      </c>
      <c r="BQ344">
        <f>COUNTIF(BP$92:BP$295,$BP344)</f>
        <v>51</v>
      </c>
      <c r="BS344">
        <f>COUNTIF(BR$92:BR$295,$BP344)</f>
        <v>51</v>
      </c>
      <c r="BU344">
        <f>COUNTIF(BT$92:BT$295,$BP344)</f>
        <v>51</v>
      </c>
    </row>
    <row r="345" spans="5:74" ht="18">
      <c r="E345" t="str">
        <f t="shared" si="288"/>
        <v>2_1995</v>
      </c>
      <c r="F345" s="3">
        <v>34731</v>
      </c>
      <c r="G345">
        <v>485.130005</v>
      </c>
      <c r="H345" s="4">
        <v>0</v>
      </c>
      <c r="I345">
        <f t="shared" si="291"/>
        <v>1</v>
      </c>
      <c r="J345">
        <f t="shared" si="292"/>
        <v>1.0549954901460437</v>
      </c>
      <c r="BD345">
        <f t="shared" si="295"/>
        <v>42</v>
      </c>
      <c r="BE345">
        <f t="shared" si="295"/>
        <v>50</v>
      </c>
      <c r="BF345">
        <v>4</v>
      </c>
      <c r="BG345" s="15">
        <f t="shared" si="293"/>
        <v>42.68317792230069</v>
      </c>
      <c r="BH345" s="15">
        <f t="shared" si="293"/>
        <v>51.02636700466665</v>
      </c>
      <c r="BI345" s="2">
        <f t="shared" si="294"/>
        <v>1.0162661410071594</v>
      </c>
      <c r="BJ345" s="16">
        <f t="shared" si="294"/>
        <v>1.020527340093333</v>
      </c>
      <c r="BL345" s="2"/>
      <c r="BM345" s="2"/>
      <c r="BN345" s="2"/>
      <c r="BO345" s="2" t="s">
        <v>73</v>
      </c>
      <c r="BP345" s="4">
        <v>4</v>
      </c>
      <c r="BQ345">
        <f>COUNTIF(BP$92:BP$295,$BP345)</f>
        <v>51</v>
      </c>
      <c r="BS345">
        <f>COUNTIF(BR$92:BR$295,$BP345)</f>
        <v>51</v>
      </c>
      <c r="BU345">
        <f>COUNTIF(BT$92:BT$295,$BP345)</f>
        <v>51</v>
      </c>
      <c r="BV345" t="s">
        <v>80</v>
      </c>
    </row>
    <row r="346" spans="5:68" ht="18">
      <c r="E346" t="str">
        <f t="shared" si="288"/>
        <v>3_1995</v>
      </c>
      <c r="F346" s="3">
        <v>34759</v>
      </c>
      <c r="G346">
        <v>506.079987</v>
      </c>
      <c r="H346" s="4">
        <v>0</v>
      </c>
      <c r="I346">
        <f t="shared" si="291"/>
        <v>1</v>
      </c>
      <c r="J346">
        <f t="shared" si="292"/>
        <v>1.0886562187243543</v>
      </c>
      <c r="BF346" t="s">
        <v>61</v>
      </c>
      <c r="BL346" s="2"/>
      <c r="BM346" s="2"/>
      <c r="BN346" s="2"/>
      <c r="BO346" s="2"/>
      <c r="BP346" s="2"/>
    </row>
    <row r="347" spans="5:73" ht="18">
      <c r="E347" t="str">
        <f t="shared" si="288"/>
        <v>4_1995</v>
      </c>
      <c r="F347" s="3">
        <v>34790</v>
      </c>
      <c r="G347">
        <v>520.539978</v>
      </c>
      <c r="H347" s="4">
        <v>0</v>
      </c>
      <c r="I347">
        <f t="shared" si="291"/>
        <v>1</v>
      </c>
      <c r="J347">
        <f t="shared" si="292"/>
        <v>1.1060492978382923</v>
      </c>
      <c r="BD347">
        <f aca="true" t="shared" si="296" ref="BD347:BE350">BD342</f>
        <v>53</v>
      </c>
      <c r="BE347">
        <f t="shared" si="296"/>
        <v>51</v>
      </c>
      <c r="BF347">
        <v>1</v>
      </c>
      <c r="BG347" s="15">
        <f aca="true" t="shared" si="297" ref="BG347:BH350">SUMIF(BG$92:BG$294,$BF347,$BK$92:$BK$294)</f>
        <v>55.915188678241456</v>
      </c>
      <c r="BH347" s="15">
        <f t="shared" si="297"/>
        <v>54.0497587819371</v>
      </c>
      <c r="BI347" s="16">
        <f aca="true" t="shared" si="298" ref="BI347:BJ350">BG347/BG337</f>
        <v>1.05500355996682</v>
      </c>
      <c r="BJ347" s="16">
        <f t="shared" si="298"/>
        <v>1.0597991918026883</v>
      </c>
      <c r="BK347" t="s">
        <v>66</v>
      </c>
      <c r="BL347" s="2">
        <f>SUM(BG347:BG348)/SUM(BD347:BD348)</f>
        <v>1.053463449149652</v>
      </c>
      <c r="BM347" s="2">
        <f>SUM(BH347:BH348)/SUM(BE347:BE348)</f>
        <v>1.053463449149652</v>
      </c>
      <c r="BN347" s="2"/>
      <c r="BO347" s="2"/>
      <c r="BP347" s="2" t="s">
        <v>74</v>
      </c>
      <c r="BQ347" s="8">
        <f>SUMIF(BP$92:BP$295,$BP342,$BJ$92:$BJ$295)</f>
        <v>51.2159626842789</v>
      </c>
      <c r="BS347" s="8">
        <f>SUMIF(BR$92:BR$295,$BP342,$BJ$92:$BJ$295)</f>
        <v>51.658272577040925</v>
      </c>
      <c r="BU347" s="8">
        <f>SUMIF(BT$92:BT$295,$BP342,$BJ$92:$BJ$295)</f>
        <v>51.16290871914806</v>
      </c>
    </row>
    <row r="348" spans="5:73" ht="18">
      <c r="E348" t="str">
        <f t="shared" si="288"/>
        <v>5_1995</v>
      </c>
      <c r="F348" s="3">
        <v>34820</v>
      </c>
      <c r="G348">
        <v>533.48999</v>
      </c>
      <c r="H348" s="4">
        <v>0</v>
      </c>
      <c r="I348">
        <f t="shared" si="291"/>
        <v>1</v>
      </c>
      <c r="J348">
        <f t="shared" si="292"/>
        <v>1.1185449071157287</v>
      </c>
      <c r="BD348">
        <f t="shared" si="296"/>
        <v>41</v>
      </c>
      <c r="BE348">
        <f t="shared" si="296"/>
        <v>43</v>
      </c>
      <c r="BF348">
        <v>2</v>
      </c>
      <c r="BG348" s="15">
        <f t="shared" si="297"/>
        <v>43.11037554182583</v>
      </c>
      <c r="BH348" s="15">
        <f t="shared" si="297"/>
        <v>44.97580543813019</v>
      </c>
      <c r="BI348" s="16">
        <f t="shared" si="298"/>
        <v>1.051472574190874</v>
      </c>
      <c r="BJ348" s="2">
        <f t="shared" si="298"/>
        <v>1.0459489636774462</v>
      </c>
      <c r="BL348" s="2"/>
      <c r="BM348" s="2"/>
      <c r="BN348" s="2"/>
      <c r="BO348" s="2"/>
      <c r="BP348" s="2"/>
      <c r="BQ348" s="8">
        <f>SUMIF(BP$92:BP$295,$BP343,$BJ$92:$BJ$295)</f>
        <v>51.77565163238408</v>
      </c>
      <c r="BS348" s="8">
        <f>SUMIF(BR$92:BR$295,$BP343,$BJ$92:$BJ$295)</f>
        <v>52.1454630610767</v>
      </c>
      <c r="BU348" s="8">
        <f>SUMIF(BT$92:BT$295,$BP343,$BJ$92:$BJ$295)</f>
        <v>52.31650581884054</v>
      </c>
    </row>
    <row r="349" spans="5:73" ht="18">
      <c r="E349" t="str">
        <f t="shared" si="288"/>
        <v>6_1995</v>
      </c>
      <c r="F349" s="3">
        <v>34851</v>
      </c>
      <c r="G349">
        <v>553.98999</v>
      </c>
      <c r="H349" s="4">
        <v>0</v>
      </c>
      <c r="I349">
        <f t="shared" si="291"/>
        <v>1</v>
      </c>
      <c r="J349">
        <f t="shared" si="292"/>
        <v>1.1396782375518448</v>
      </c>
      <c r="BD349">
        <f t="shared" si="296"/>
        <v>67</v>
      </c>
      <c r="BE349">
        <f t="shared" si="296"/>
        <v>59</v>
      </c>
      <c r="BF349">
        <v>3</v>
      </c>
      <c r="BG349" s="15">
        <f t="shared" si="297"/>
        <v>68.65626969849932</v>
      </c>
      <c r="BH349" s="15">
        <f t="shared" si="297"/>
        <v>59.26351033771677</v>
      </c>
      <c r="BI349" s="17">
        <f t="shared" si="298"/>
        <v>1.0247204432611838</v>
      </c>
      <c r="BJ349" s="17">
        <f t="shared" si="298"/>
        <v>1.0044662769104538</v>
      </c>
      <c r="BK349" t="s">
        <v>67</v>
      </c>
      <c r="BL349" s="2">
        <f>SUM(BG349:BG350)/SUM(BD349:BD350)</f>
        <v>1.0294760022915934</v>
      </c>
      <c r="BM349" s="2">
        <f>SUM(BH349:BH350)/SUM(BE349:BE350)</f>
        <v>1.0294760022915934</v>
      </c>
      <c r="BN349" s="2"/>
      <c r="BO349" s="2"/>
      <c r="BP349" s="2"/>
      <c r="BQ349" s="8">
        <f>SUMIF(BP$92:BP$295,$BP344,$BJ$92:$BJ$295)</f>
        <v>52.99724460965223</v>
      </c>
      <c r="BS349" s="8">
        <f>SUMIF(BR$92:BR$295,$BP344,$BJ$92:$BJ$295)</f>
        <v>51.90250070538726</v>
      </c>
      <c r="BU349" s="8">
        <f>SUMIF(BT$92:BT$295,$BP344,$BJ$92:$BJ$295)</f>
        <v>51.935715036665925</v>
      </c>
    </row>
    <row r="350" spans="5:73" ht="18">
      <c r="E350" t="str">
        <f t="shared" si="288"/>
        <v>7_1995</v>
      </c>
      <c r="F350" s="3">
        <v>34881</v>
      </c>
      <c r="G350">
        <v>558.75</v>
      </c>
      <c r="H350" s="4">
        <v>0</v>
      </c>
      <c r="I350">
        <f t="shared" si="291"/>
        <v>1</v>
      </c>
      <c r="J350">
        <f t="shared" si="292"/>
        <v>1.1300301567044082</v>
      </c>
      <c r="BD350">
        <f t="shared" si="296"/>
        <v>42</v>
      </c>
      <c r="BE350">
        <f t="shared" si="296"/>
        <v>50</v>
      </c>
      <c r="BF350">
        <v>4</v>
      </c>
      <c r="BG350" s="15">
        <f t="shared" si="297"/>
        <v>43.556614551284376</v>
      </c>
      <c r="BH350" s="15">
        <f t="shared" si="297"/>
        <v>52.949373912066925</v>
      </c>
      <c r="BI350" s="2">
        <f t="shared" si="298"/>
        <v>1.0370622512210566</v>
      </c>
      <c r="BJ350" s="16">
        <f t="shared" si="298"/>
        <v>1.0589874782413384</v>
      </c>
      <c r="BL350" s="2"/>
      <c r="BM350" s="2"/>
      <c r="BN350" s="2"/>
      <c r="BO350" s="2"/>
      <c r="BP350" s="2"/>
      <c r="BQ350" s="8">
        <f>SUMIF(BP$92:BP$295,$BP345,$BJ$92:$BJ$295)</f>
        <v>51.95965483381536</v>
      </c>
      <c r="BS350" s="8">
        <f>SUMIF(BR$92:BR$295,$BP345,$BJ$92:$BJ$295)</f>
        <v>52.24227741662567</v>
      </c>
      <c r="BU350" s="8">
        <f>SUMIF(BT$92:BT$295,$BP345,$BJ$92:$BJ$295)</f>
        <v>52.53338418547605</v>
      </c>
    </row>
    <row r="351" spans="5:68" ht="18">
      <c r="E351" t="str">
        <f t="shared" si="288"/>
        <v>8_1995</v>
      </c>
      <c r="F351" s="3">
        <v>34912</v>
      </c>
      <c r="G351">
        <v>561.880005</v>
      </c>
      <c r="H351" s="4">
        <v>0</v>
      </c>
      <c r="I351">
        <f t="shared" si="291"/>
        <v>1</v>
      </c>
      <c r="J351">
        <f t="shared" si="292"/>
        <v>1.1196211509030953</v>
      </c>
      <c r="BF351" t="s">
        <v>64</v>
      </c>
      <c r="BL351" s="2"/>
      <c r="BM351" s="2"/>
      <c r="BN351" s="2"/>
      <c r="BO351" s="2"/>
      <c r="BP351" s="2"/>
    </row>
    <row r="352" spans="5:73" ht="18">
      <c r="E352" t="str">
        <f t="shared" si="288"/>
        <v>9_1995</v>
      </c>
      <c r="F352" s="3">
        <v>34943</v>
      </c>
      <c r="G352">
        <v>582.630005</v>
      </c>
      <c r="H352" s="4">
        <v>0</v>
      </c>
      <c r="I352">
        <f t="shared" si="291"/>
        <v>1</v>
      </c>
      <c r="J352">
        <f t="shared" si="292"/>
        <v>1.1363863307227127</v>
      </c>
      <c r="BD352">
        <f aca="true" t="shared" si="299" ref="BD352:BE355">COUNTIF(BG$92:BG$293,$BF352)</f>
        <v>53</v>
      </c>
      <c r="BE352">
        <f t="shared" si="299"/>
        <v>51</v>
      </c>
      <c r="BF352">
        <v>1</v>
      </c>
      <c r="BG352" s="15">
        <f aca="true" t="shared" si="300" ref="BG352:BH355">SUMIF(BG$92:BG$293,$BF352,$BL$92:$BL$293)</f>
        <v>57.1352597456049</v>
      </c>
      <c r="BH352" s="15">
        <f t="shared" si="300"/>
        <v>55.398035635675406</v>
      </c>
      <c r="BI352" s="16">
        <f aca="true" t="shared" si="301" ref="BI352:BJ355">BG352/BD352</f>
        <v>1.078023768784998</v>
      </c>
      <c r="BJ352" s="16">
        <f t="shared" si="301"/>
        <v>1.0862359928563805</v>
      </c>
      <c r="BK352" t="s">
        <v>66</v>
      </c>
      <c r="BL352" s="2">
        <f>SUM(BG352:BG353)/SUM(BD352:BD353)</f>
        <v>1.0730471539357005</v>
      </c>
      <c r="BM352" s="2">
        <f>SUM(BH352:BH353)/SUM(BE352:BE353)</f>
        <v>1.0730471539357007</v>
      </c>
      <c r="BN352" s="2"/>
      <c r="BO352" s="2"/>
      <c r="BP352" s="2" t="s">
        <v>75</v>
      </c>
      <c r="BQ352" s="2">
        <f>BQ347/BQ342</f>
        <v>1.0042345624368412</v>
      </c>
      <c r="BS352" s="2">
        <f>BS347/BS342</f>
        <v>1.012907305432175</v>
      </c>
      <c r="BU352" s="2">
        <f>BU347/BU342</f>
        <v>1.003194288610746</v>
      </c>
    </row>
    <row r="353" spans="5:73" ht="18">
      <c r="E353" t="str">
        <f t="shared" si="288"/>
        <v>10_1995</v>
      </c>
      <c r="F353" s="3">
        <v>34973</v>
      </c>
      <c r="G353">
        <v>589.719971</v>
      </c>
      <c r="H353" s="4">
        <v>0</v>
      </c>
      <c r="I353">
        <f t="shared" si="291"/>
        <v>1</v>
      </c>
      <c r="J353">
        <f t="shared" si="292"/>
        <v>1.1278843576010722</v>
      </c>
      <c r="BD353">
        <f t="shared" si="299"/>
        <v>41</v>
      </c>
      <c r="BE353">
        <f t="shared" si="299"/>
        <v>43</v>
      </c>
      <c r="BF353">
        <v>2</v>
      </c>
      <c r="BG353" s="15">
        <f t="shared" si="300"/>
        <v>43.731172724350955</v>
      </c>
      <c r="BH353" s="15">
        <f t="shared" si="300"/>
        <v>45.468396834280455</v>
      </c>
      <c r="BI353" s="16">
        <f t="shared" si="301"/>
        <v>1.0666139688866088</v>
      </c>
      <c r="BJ353" s="19">
        <f t="shared" si="301"/>
        <v>1.0574045775414058</v>
      </c>
      <c r="BL353" s="2"/>
      <c r="BM353" s="2"/>
      <c r="BN353" s="2"/>
      <c r="BO353" s="2"/>
      <c r="BP353" s="2"/>
      <c r="BQ353" s="2">
        <f>BQ348/BQ343</f>
        <v>1.0152088555369427</v>
      </c>
      <c r="BS353" s="16">
        <f>BS348/BS343</f>
        <v>1.0224600600211118</v>
      </c>
      <c r="BU353" s="16">
        <f>BU348/BU343</f>
        <v>1.0258138395851086</v>
      </c>
    </row>
    <row r="354" spans="5:73" ht="18">
      <c r="E354" t="str">
        <f t="shared" si="288"/>
        <v>11_1995</v>
      </c>
      <c r="F354" s="3">
        <v>35004</v>
      </c>
      <c r="G354">
        <v>605.369995</v>
      </c>
      <c r="H354" s="4">
        <v>0</v>
      </c>
      <c r="I354">
        <f t="shared" si="291"/>
        <v>1</v>
      </c>
      <c r="J354">
        <f t="shared" si="292"/>
        <v>1.129648206488199</v>
      </c>
      <c r="BD354">
        <f t="shared" si="299"/>
        <v>66</v>
      </c>
      <c r="BE354">
        <f t="shared" si="299"/>
        <v>59</v>
      </c>
      <c r="BF354">
        <v>3</v>
      </c>
      <c r="BG354" s="15">
        <f t="shared" si="300"/>
        <v>68.68687032285249</v>
      </c>
      <c r="BH354" s="15">
        <f t="shared" si="300"/>
        <v>60.60453959057726</v>
      </c>
      <c r="BI354" s="17">
        <f t="shared" si="301"/>
        <v>1.040710156406856</v>
      </c>
      <c r="BJ354" s="17">
        <f t="shared" si="301"/>
        <v>1.0271955862809705</v>
      </c>
      <c r="BK354" t="s">
        <v>67</v>
      </c>
      <c r="BL354" s="2">
        <f>SUM(BG354:BG355)/SUM(BD354:BD355)</f>
        <v>1.051369767569377</v>
      </c>
      <c r="BM354" s="2">
        <f>SUM(BH354:BH355)/SUM(BE354:BE355)</f>
        <v>1.051369767569377</v>
      </c>
      <c r="BN354" s="2"/>
      <c r="BO354" s="2"/>
      <c r="BP354" s="2"/>
      <c r="BQ354" s="16">
        <f>BQ349/BQ344</f>
        <v>1.0391616590127888</v>
      </c>
      <c r="BS354" s="2">
        <f>BS349/BS344</f>
        <v>1.0176960922624954</v>
      </c>
      <c r="BU354" s="16">
        <f>BU349/BU344</f>
        <v>1.0183473536601162</v>
      </c>
    </row>
    <row r="355" spans="5:73" ht="18">
      <c r="E355" t="str">
        <f t="shared" si="288"/>
        <v>12_1995</v>
      </c>
      <c r="F355" s="3">
        <v>35034</v>
      </c>
      <c r="G355">
        <v>617.700012</v>
      </c>
      <c r="H355" s="4">
        <v>0</v>
      </c>
      <c r="I355">
        <f t="shared" si="291"/>
        <v>1</v>
      </c>
      <c r="J355">
        <f t="shared" si="292"/>
        <v>1.1251246880545605</v>
      </c>
      <c r="BD355">
        <f t="shared" si="299"/>
        <v>42</v>
      </c>
      <c r="BE355">
        <f t="shared" si="299"/>
        <v>49</v>
      </c>
      <c r="BF355">
        <v>4</v>
      </c>
      <c r="BG355" s="15">
        <f t="shared" si="300"/>
        <v>44.861064574640224</v>
      </c>
      <c r="BH355" s="15">
        <f t="shared" si="300"/>
        <v>52.94339530691545</v>
      </c>
      <c r="BI355" s="2">
        <f t="shared" si="301"/>
        <v>1.0681205851104816</v>
      </c>
      <c r="BJ355" s="16">
        <f t="shared" si="301"/>
        <v>1.0804774552431724</v>
      </c>
      <c r="BQ355" s="16">
        <f>BQ350/BQ345</f>
        <v>1.01881676144736</v>
      </c>
      <c r="BS355" s="16">
        <f>BS350/BS345</f>
        <v>1.0243583807181504</v>
      </c>
      <c r="BU355" s="16">
        <f>BU350/BU345</f>
        <v>1.0300663565779618</v>
      </c>
    </row>
    <row r="356" spans="5:10" ht="18">
      <c r="E356" t="str">
        <f t="shared" si="288"/>
        <v>1_1996</v>
      </c>
      <c r="F356" s="3">
        <v>35065</v>
      </c>
      <c r="G356">
        <v>638.460022</v>
      </c>
      <c r="H356" s="4">
        <v>0</v>
      </c>
      <c r="I356">
        <f t="shared" si="291"/>
        <v>1</v>
      </c>
      <c r="J356">
        <f t="shared" si="292"/>
        <v>1.1344114978332687</v>
      </c>
    </row>
    <row r="357" spans="5:10" ht="18">
      <c r="E357" t="str">
        <f t="shared" si="288"/>
        <v>2_1996</v>
      </c>
      <c r="F357" s="3">
        <v>35096</v>
      </c>
      <c r="G357">
        <v>640.429993</v>
      </c>
      <c r="H357" s="4">
        <v>0</v>
      </c>
      <c r="I357">
        <f t="shared" si="291"/>
        <v>1</v>
      </c>
      <c r="J357">
        <f t="shared" si="292"/>
        <v>1.1123339818326956</v>
      </c>
    </row>
    <row r="358" spans="5:58" ht="18">
      <c r="E358" t="str">
        <f t="shared" si="288"/>
        <v>3_1996</v>
      </c>
      <c r="F358" s="3">
        <v>35125</v>
      </c>
      <c r="G358">
        <v>655.859985</v>
      </c>
      <c r="H358" s="4">
        <v>0</v>
      </c>
      <c r="I358">
        <f t="shared" si="291"/>
        <v>1</v>
      </c>
      <c r="J358">
        <f t="shared" si="292"/>
        <v>1.1149625405107335</v>
      </c>
      <c r="BF358" t="s">
        <v>81</v>
      </c>
    </row>
    <row r="359" spans="5:58" ht="18">
      <c r="E359" t="str">
        <f t="shared" si="288"/>
        <v>4_1996</v>
      </c>
      <c r="F359" s="3">
        <v>35156</v>
      </c>
      <c r="G359">
        <v>643.380005</v>
      </c>
      <c r="H359" s="4">
        <v>0</v>
      </c>
      <c r="I359">
        <f t="shared" si="291"/>
        <v>0.9809715788652664</v>
      </c>
      <c r="J359">
        <f t="shared" si="292"/>
        <v>1.0750383740007237</v>
      </c>
      <c r="BF359" t="s">
        <v>0</v>
      </c>
    </row>
    <row r="360" spans="5:10" ht="18">
      <c r="E360" t="str">
        <f t="shared" si="288"/>
        <v>5_1996</v>
      </c>
      <c r="F360" s="3">
        <v>35186</v>
      </c>
      <c r="G360">
        <v>673.030029</v>
      </c>
      <c r="H360" s="4">
        <v>0</v>
      </c>
      <c r="I360">
        <f t="shared" si="291"/>
        <v>1</v>
      </c>
      <c r="J360">
        <f t="shared" si="292"/>
        <v>1.103147070802906</v>
      </c>
    </row>
    <row r="361" spans="5:10" ht="18">
      <c r="E361" t="str">
        <f t="shared" si="288"/>
        <v>6_1996</v>
      </c>
      <c r="F361" s="3">
        <v>35217</v>
      </c>
      <c r="G361">
        <v>672.400024</v>
      </c>
      <c r="H361" s="4">
        <v>0</v>
      </c>
      <c r="I361">
        <f t="shared" si="291"/>
        <v>0.9990639273541241</v>
      </c>
      <c r="J361">
        <f t="shared" si="292"/>
        <v>1.0845730136538934</v>
      </c>
    </row>
    <row r="362" spans="5:10" ht="18">
      <c r="E362" t="str">
        <f t="shared" si="288"/>
        <v>7_1996</v>
      </c>
      <c r="F362" s="3">
        <v>35247</v>
      </c>
      <c r="G362">
        <v>650.02002</v>
      </c>
      <c r="H362" s="4">
        <v>0</v>
      </c>
      <c r="I362">
        <f t="shared" si="291"/>
        <v>0.9658113189478504</v>
      </c>
      <c r="J362">
        <f t="shared" si="292"/>
        <v>1.0357674231483374</v>
      </c>
    </row>
    <row r="363" spans="5:10" ht="18">
      <c r="E363" t="str">
        <f t="shared" si="288"/>
        <v>8_1996</v>
      </c>
      <c r="F363" s="3">
        <v>35278</v>
      </c>
      <c r="G363">
        <v>649.440002</v>
      </c>
      <c r="H363" s="4">
        <v>0</v>
      </c>
      <c r="I363">
        <f t="shared" si="291"/>
        <v>0.9649495178765642</v>
      </c>
      <c r="J363">
        <f t="shared" si="292"/>
        <v>1.0229495749200854</v>
      </c>
    </row>
    <row r="364" spans="5:10" ht="18">
      <c r="E364" t="str">
        <f t="shared" si="288"/>
        <v>9_1996</v>
      </c>
      <c r="F364" s="3">
        <v>35309</v>
      </c>
      <c r="G364">
        <v>692.780029</v>
      </c>
      <c r="H364" s="4">
        <v>0</v>
      </c>
      <c r="I364">
        <f t="shared" si="291"/>
        <v>1</v>
      </c>
      <c r="J364">
        <f t="shared" si="292"/>
        <v>1.0756632522125376</v>
      </c>
    </row>
    <row r="365" spans="5:10" ht="18">
      <c r="E365" t="str">
        <f t="shared" si="288"/>
        <v>10_1996</v>
      </c>
      <c r="F365" s="3">
        <v>35339</v>
      </c>
      <c r="G365">
        <v>705.27002</v>
      </c>
      <c r="H365" s="4">
        <v>0</v>
      </c>
      <c r="I365">
        <f t="shared" si="291"/>
        <v>1</v>
      </c>
      <c r="J365">
        <f t="shared" si="292"/>
        <v>1.0789251713082857</v>
      </c>
    </row>
    <row r="366" spans="5:10" ht="18">
      <c r="E366" t="str">
        <f t="shared" si="288"/>
        <v>11_1996</v>
      </c>
      <c r="F366" s="3">
        <v>35370</v>
      </c>
      <c r="G366">
        <v>744.380005</v>
      </c>
      <c r="H366" s="4">
        <v>0</v>
      </c>
      <c r="I366">
        <f t="shared" si="291"/>
        <v>1</v>
      </c>
      <c r="J366">
        <f t="shared" si="292"/>
        <v>1.118926726497272</v>
      </c>
    </row>
    <row r="367" spans="5:10" ht="18">
      <c r="E367" t="str">
        <f t="shared" si="288"/>
        <v>12_1996</v>
      </c>
      <c r="F367" s="3">
        <v>35400</v>
      </c>
      <c r="G367">
        <v>737.01001</v>
      </c>
      <c r="H367" s="4">
        <v>0</v>
      </c>
      <c r="I367">
        <f t="shared" si="291"/>
        <v>0.9900991496943822</v>
      </c>
      <c r="J367">
        <f t="shared" si="292"/>
        <v>1.0915351588059596</v>
      </c>
    </row>
    <row r="368" spans="5:10" ht="18">
      <c r="E368" t="str">
        <f t="shared" si="288"/>
        <v>1_1997</v>
      </c>
      <c r="F368" s="3">
        <v>35431</v>
      </c>
      <c r="G368">
        <v>780.150024</v>
      </c>
      <c r="H368" s="4">
        <v>0</v>
      </c>
      <c r="I368">
        <f t="shared" si="291"/>
        <v>1</v>
      </c>
      <c r="J368">
        <f t="shared" si="292"/>
        <v>1.1355688727409066</v>
      </c>
    </row>
    <row r="369" spans="5:10" ht="18">
      <c r="E369" t="str">
        <f t="shared" si="288"/>
        <v>2_1997</v>
      </c>
      <c r="F369" s="3">
        <v>35462</v>
      </c>
      <c r="G369">
        <v>798.559998</v>
      </c>
      <c r="H369" s="4">
        <v>0</v>
      </c>
      <c r="I369">
        <f t="shared" si="291"/>
        <v>1</v>
      </c>
      <c r="J369">
        <f t="shared" si="292"/>
        <v>1.1404904149571242</v>
      </c>
    </row>
    <row r="370" spans="5:10" ht="18">
      <c r="E370" t="str">
        <f t="shared" si="288"/>
        <v>3_1997</v>
      </c>
      <c r="F370" s="3">
        <v>35490</v>
      </c>
      <c r="G370">
        <v>750.320007</v>
      </c>
      <c r="H370" s="4">
        <v>0</v>
      </c>
      <c r="I370">
        <f t="shared" si="291"/>
        <v>0.9395912753946887</v>
      </c>
      <c r="J370">
        <f t="shared" si="292"/>
        <v>1.059681701532007</v>
      </c>
    </row>
    <row r="371" spans="5:10" ht="18">
      <c r="E371" t="str">
        <f t="shared" si="288"/>
        <v>4_1997</v>
      </c>
      <c r="F371" s="3">
        <v>35521</v>
      </c>
      <c r="G371">
        <v>798.530029</v>
      </c>
      <c r="H371" s="4">
        <v>0</v>
      </c>
      <c r="I371">
        <f t="shared" si="291"/>
        <v>0.9999624711980628</v>
      </c>
      <c r="J371">
        <f t="shared" si="292"/>
        <v>1.1075453027966808</v>
      </c>
    </row>
    <row r="372" spans="5:10" ht="18">
      <c r="E372" t="str">
        <f t="shared" si="288"/>
        <v>5_1997</v>
      </c>
      <c r="F372" s="3">
        <v>35551</v>
      </c>
      <c r="G372">
        <v>843.429993</v>
      </c>
      <c r="H372" s="4">
        <v>0</v>
      </c>
      <c r="I372">
        <f t="shared" si="291"/>
        <v>1</v>
      </c>
      <c r="J372">
        <f t="shared" si="292"/>
        <v>1.147225916547362</v>
      </c>
    </row>
    <row r="373" spans="5:10" ht="18">
      <c r="E373" t="str">
        <f t="shared" si="288"/>
        <v>6_1997</v>
      </c>
      <c r="F373" s="3">
        <v>35582</v>
      </c>
      <c r="G373">
        <v>916.919983</v>
      </c>
      <c r="H373" s="4">
        <v>0</v>
      </c>
      <c r="I373">
        <f t="shared" si="291"/>
        <v>1</v>
      </c>
      <c r="J373">
        <f t="shared" si="292"/>
        <v>1.213551364854214</v>
      </c>
    </row>
    <row r="374" spans="5:10" ht="18">
      <c r="E374" t="str">
        <f t="shared" si="288"/>
        <v>7_1997</v>
      </c>
      <c r="F374" s="3">
        <v>35612</v>
      </c>
      <c r="G374">
        <v>954.309998</v>
      </c>
      <c r="H374" s="4">
        <v>0</v>
      </c>
      <c r="I374">
        <f t="shared" si="291"/>
        <v>1</v>
      </c>
      <c r="J374">
        <f t="shared" si="292"/>
        <v>1.2220251471269683</v>
      </c>
    </row>
    <row r="375" spans="5:10" ht="18">
      <c r="E375" t="str">
        <f t="shared" si="288"/>
        <v>8_1997</v>
      </c>
      <c r="F375" s="3">
        <v>35643</v>
      </c>
      <c r="G375">
        <v>930.869995</v>
      </c>
      <c r="H375" s="4">
        <v>0</v>
      </c>
      <c r="I375">
        <f t="shared" si="291"/>
        <v>0.9754377476405733</v>
      </c>
      <c r="J375">
        <f t="shared" si="292"/>
        <v>1.157255127380053</v>
      </c>
    </row>
    <row r="376" spans="5:10" ht="18">
      <c r="E376" t="str">
        <f t="shared" si="288"/>
        <v>9_1997</v>
      </c>
      <c r="F376" s="3">
        <v>35674</v>
      </c>
      <c r="G376">
        <v>960.460022</v>
      </c>
      <c r="H376" s="4">
        <v>0</v>
      </c>
      <c r="I376">
        <f t="shared" si="291"/>
        <v>1</v>
      </c>
      <c r="J376">
        <f t="shared" si="292"/>
        <v>1.1618221959421158</v>
      </c>
    </row>
    <row r="377" spans="5:10" ht="18">
      <c r="E377" t="str">
        <f t="shared" si="288"/>
        <v>10_1997</v>
      </c>
      <c r="F377" s="3">
        <v>35704</v>
      </c>
      <c r="G377">
        <v>938.030029</v>
      </c>
      <c r="H377" s="4">
        <v>0</v>
      </c>
      <c r="I377">
        <f t="shared" si="291"/>
        <v>0.9766466146573252</v>
      </c>
      <c r="J377">
        <f t="shared" si="292"/>
        <v>1.1086765985611184</v>
      </c>
    </row>
    <row r="378" spans="5:10" ht="18">
      <c r="E378" t="str">
        <f t="shared" si="288"/>
        <v>11_1997</v>
      </c>
      <c r="F378" s="3">
        <v>35735</v>
      </c>
      <c r="G378">
        <v>973.099976</v>
      </c>
      <c r="H378" s="4">
        <v>0</v>
      </c>
      <c r="I378">
        <f t="shared" si="291"/>
        <v>1</v>
      </c>
      <c r="J378">
        <f t="shared" si="292"/>
        <v>1.1247879333724637</v>
      </c>
    </row>
    <row r="379" spans="5:10" ht="18">
      <c r="E379" t="str">
        <f t="shared" si="288"/>
        <v>12_1997</v>
      </c>
      <c r="F379" s="3">
        <v>35765</v>
      </c>
      <c r="G379">
        <v>970.429993</v>
      </c>
      <c r="H379" s="4">
        <v>0</v>
      </c>
      <c r="I379">
        <f t="shared" si="291"/>
        <v>0.9972562089550395</v>
      </c>
      <c r="J379">
        <f t="shared" si="292"/>
        <v>1.0970361931660906</v>
      </c>
    </row>
    <row r="380" spans="5:10" ht="18">
      <c r="E380" t="str">
        <f t="shared" si="288"/>
        <v>1_1998</v>
      </c>
      <c r="F380" s="3">
        <v>35796</v>
      </c>
      <c r="G380">
        <v>1003.539978</v>
      </c>
      <c r="H380" s="4">
        <v>0</v>
      </c>
      <c r="I380">
        <f t="shared" si="291"/>
        <v>1</v>
      </c>
      <c r="J380">
        <f t="shared" si="292"/>
        <v>1.1110836125745183</v>
      </c>
    </row>
    <row r="381" spans="5:10" ht="18">
      <c r="E381" t="str">
        <f t="shared" si="288"/>
        <v>2_1998</v>
      </c>
      <c r="F381" s="3">
        <v>35827</v>
      </c>
      <c r="G381">
        <v>1035.050049</v>
      </c>
      <c r="H381" s="4">
        <v>0</v>
      </c>
      <c r="I381">
        <f t="shared" si="291"/>
        <v>1</v>
      </c>
      <c r="J381">
        <f t="shared" si="292"/>
        <v>1.121499931799668</v>
      </c>
    </row>
    <row r="382" spans="5:10" ht="18">
      <c r="E382" t="str">
        <f t="shared" si="288"/>
        <v>3_1998</v>
      </c>
      <c r="F382" s="3">
        <v>35855</v>
      </c>
      <c r="G382">
        <v>1120.01001</v>
      </c>
      <c r="H382" s="4">
        <v>0</v>
      </c>
      <c r="I382">
        <f t="shared" si="291"/>
        <v>1</v>
      </c>
      <c r="J382">
        <f t="shared" si="292"/>
        <v>1.174355251121959</v>
      </c>
    </row>
    <row r="383" spans="5:10" ht="18">
      <c r="E383" t="str">
        <f t="shared" si="288"/>
        <v>4_1998</v>
      </c>
      <c r="F383" s="3">
        <v>35886</v>
      </c>
      <c r="G383">
        <v>1111.75</v>
      </c>
      <c r="H383" s="4">
        <v>0</v>
      </c>
      <c r="I383">
        <f t="shared" si="291"/>
        <v>0.9926250569849818</v>
      </c>
      <c r="J383">
        <f t="shared" si="292"/>
        <v>1.1346413875351316</v>
      </c>
    </row>
    <row r="384" spans="5:10" ht="18">
      <c r="E384" t="str">
        <f t="shared" si="288"/>
        <v>5_1998</v>
      </c>
      <c r="F384" s="3">
        <v>35916</v>
      </c>
      <c r="G384">
        <v>1094.829956</v>
      </c>
      <c r="H384" s="4">
        <v>0</v>
      </c>
      <c r="I384">
        <f t="shared" si="291"/>
        <v>0.9775180098613584</v>
      </c>
      <c r="J384">
        <f t="shared" si="292"/>
        <v>1.0939821208591514</v>
      </c>
    </row>
    <row r="385" spans="5:10" ht="18">
      <c r="E385" t="str">
        <f t="shared" si="288"/>
        <v>6_1998</v>
      </c>
      <c r="F385" s="3">
        <v>35947</v>
      </c>
      <c r="G385">
        <v>1146.420044</v>
      </c>
      <c r="H385" s="4">
        <v>0</v>
      </c>
      <c r="I385">
        <f t="shared" si="291"/>
        <v>1</v>
      </c>
      <c r="J385">
        <f t="shared" si="292"/>
        <v>1.1240514161353587</v>
      </c>
    </row>
    <row r="386" spans="5:10" ht="18">
      <c r="E386" t="str">
        <f t="shared" si="288"/>
        <v>7_1998</v>
      </c>
      <c r="F386" s="3">
        <v>35977</v>
      </c>
      <c r="G386">
        <v>1089.630005</v>
      </c>
      <c r="H386" s="4">
        <v>0</v>
      </c>
      <c r="I386">
        <f t="shared" si="291"/>
        <v>0.9504631489154249</v>
      </c>
      <c r="J386">
        <f t="shared" si="292"/>
        <v>1.0566860511914298</v>
      </c>
    </row>
    <row r="387" spans="5:10" ht="18">
      <c r="E387" t="str">
        <f t="shared" si="288"/>
        <v>8_1998</v>
      </c>
      <c r="F387" s="3">
        <v>36008</v>
      </c>
      <c r="G387">
        <v>982.26001</v>
      </c>
      <c r="H387" s="4">
        <v>0</v>
      </c>
      <c r="I387">
        <f t="shared" si="291"/>
        <v>0.8568063818674824</v>
      </c>
      <c r="J387">
        <f t="shared" si="292"/>
        <v>0.9486226361492744</v>
      </c>
    </row>
    <row r="388" spans="5:10" ht="18">
      <c r="E388" t="str">
        <f t="shared" si="288"/>
        <v>9_1998</v>
      </c>
      <c r="F388" s="3">
        <v>36039</v>
      </c>
      <c r="G388">
        <v>986.390015</v>
      </c>
      <c r="H388" s="4">
        <v>0</v>
      </c>
      <c r="I388">
        <f t="shared" si="291"/>
        <v>0.8604089052371803</v>
      </c>
      <c r="J388">
        <f t="shared" si="292"/>
        <v>0.9506274068067002</v>
      </c>
    </row>
    <row r="389" spans="5:10" ht="18">
      <c r="E389" t="str">
        <f t="shared" si="288"/>
        <v>10_1998</v>
      </c>
      <c r="F389" s="3">
        <v>36069</v>
      </c>
      <c r="G389">
        <v>1133.849976</v>
      </c>
      <c r="H389" s="4">
        <v>0</v>
      </c>
      <c r="I389">
        <f t="shared" si="291"/>
        <v>0.9890353731463544</v>
      </c>
      <c r="J389">
        <f t="shared" si="292"/>
        <v>1.0758219329001015</v>
      </c>
    </row>
    <row r="390" spans="5:10" ht="18">
      <c r="E390" t="str">
        <f t="shared" si="288"/>
        <v>11_1998</v>
      </c>
      <c r="F390" s="3">
        <v>36100</v>
      </c>
      <c r="G390">
        <v>1150.140015</v>
      </c>
      <c r="H390" s="4">
        <v>0</v>
      </c>
      <c r="I390">
        <f t="shared" si="291"/>
        <v>1</v>
      </c>
      <c r="J390">
        <f t="shared" si="292"/>
        <v>1.0762131363983323</v>
      </c>
    </row>
    <row r="391" spans="5:10" ht="18">
      <c r="E391" t="str">
        <f t="shared" si="288"/>
        <v>12_1998</v>
      </c>
      <c r="F391" s="3">
        <v>36130</v>
      </c>
      <c r="G391">
        <v>1229.22998</v>
      </c>
      <c r="H391" s="4">
        <v>0</v>
      </c>
      <c r="I391">
        <f t="shared" si="291"/>
        <v>1</v>
      </c>
      <c r="J391">
        <f t="shared" si="292"/>
        <v>1.1274667102717448</v>
      </c>
    </row>
    <row r="392" spans="5:10" ht="18">
      <c r="E392" t="str">
        <f t="shared" si="288"/>
        <v>1_1999</v>
      </c>
      <c r="F392" s="3">
        <v>36161</v>
      </c>
      <c r="G392">
        <v>1248.48999</v>
      </c>
      <c r="H392" s="4">
        <v>0</v>
      </c>
      <c r="I392">
        <f t="shared" si="291"/>
        <v>1</v>
      </c>
      <c r="J392">
        <f t="shared" si="292"/>
        <v>1.1240864060230626</v>
      </c>
    </row>
    <row r="393" spans="5:10" ht="18">
      <c r="E393" t="str">
        <f aca="true" t="shared" si="302" ref="E393:E456">MONTH(F393)&amp;"_"&amp;YEAR(F393)</f>
        <v>2_1999</v>
      </c>
      <c r="F393" s="3">
        <v>36192</v>
      </c>
      <c r="G393">
        <v>1246.640015</v>
      </c>
      <c r="H393" s="4">
        <v>0</v>
      </c>
      <c r="I393">
        <f t="shared" si="291"/>
        <v>0.9985182300099978</v>
      </c>
      <c r="J393">
        <f t="shared" si="292"/>
        <v>1.1048802008267518</v>
      </c>
    </row>
    <row r="394" spans="5:10" ht="18">
      <c r="E394" t="str">
        <f t="shared" si="302"/>
        <v>3_1999</v>
      </c>
      <c r="F394" s="3">
        <v>36220</v>
      </c>
      <c r="G394">
        <v>1293.719971</v>
      </c>
      <c r="H394" s="4">
        <v>0</v>
      </c>
      <c r="I394">
        <f t="shared" si="291"/>
        <v>1</v>
      </c>
      <c r="J394">
        <f t="shared" si="292"/>
        <v>1.1320822175498977</v>
      </c>
    </row>
    <row r="395" spans="5:10" ht="18">
      <c r="E395" t="str">
        <f t="shared" si="302"/>
        <v>4_1999</v>
      </c>
      <c r="F395" s="3">
        <v>36251</v>
      </c>
      <c r="G395">
        <v>1332.050049</v>
      </c>
      <c r="H395" s="4">
        <v>0</v>
      </c>
      <c r="I395">
        <f t="shared" si="291"/>
        <v>1</v>
      </c>
      <c r="J395">
        <f t="shared" si="292"/>
        <v>1.1471940631616953</v>
      </c>
    </row>
    <row r="396" spans="5:10" ht="18">
      <c r="E396" t="str">
        <f t="shared" si="302"/>
        <v>5_1999</v>
      </c>
      <c r="F396" s="3">
        <v>36281</v>
      </c>
      <c r="G396">
        <v>1299.540039</v>
      </c>
      <c r="H396" s="4">
        <v>0</v>
      </c>
      <c r="I396">
        <f t="shared" si="291"/>
        <v>0.9755940026244465</v>
      </c>
      <c r="J396">
        <f t="shared" si="292"/>
        <v>1.1029907533670105</v>
      </c>
    </row>
    <row r="397" spans="5:10" ht="18">
      <c r="E397" t="str">
        <f t="shared" si="302"/>
        <v>6_1999</v>
      </c>
      <c r="F397" s="3">
        <v>36312</v>
      </c>
      <c r="G397">
        <v>1380.959961</v>
      </c>
      <c r="H397" s="4">
        <v>0</v>
      </c>
      <c r="I397">
        <f t="shared" si="291"/>
        <v>1</v>
      </c>
      <c r="J397">
        <f t="shared" si="292"/>
        <v>1.152969790510112</v>
      </c>
    </row>
    <row r="398" spans="5:10" ht="18">
      <c r="E398" t="str">
        <f t="shared" si="302"/>
        <v>7_1999</v>
      </c>
      <c r="F398" s="3">
        <v>36342</v>
      </c>
      <c r="G398">
        <v>1313.709961</v>
      </c>
      <c r="H398" s="4">
        <v>0</v>
      </c>
      <c r="I398">
        <f t="shared" si="291"/>
        <v>0.9513019914413</v>
      </c>
      <c r="J398">
        <f t="shared" si="292"/>
        <v>1.0799850072713486</v>
      </c>
    </row>
    <row r="399" spans="5:10" ht="18">
      <c r="E399" t="str">
        <f t="shared" si="302"/>
        <v>8_1999</v>
      </c>
      <c r="F399" s="3">
        <v>36373</v>
      </c>
      <c r="G399">
        <v>1319.109985</v>
      </c>
      <c r="H399" s="4">
        <v>0</v>
      </c>
      <c r="I399">
        <f t="shared" si="291"/>
        <v>0.9552123321843362</v>
      </c>
      <c r="J399">
        <f t="shared" si="292"/>
        <v>1.059963844879609</v>
      </c>
    </row>
    <row r="400" spans="5:10" ht="18">
      <c r="E400" t="str">
        <f t="shared" si="302"/>
        <v>9_1999</v>
      </c>
      <c r="F400" s="3">
        <v>36404</v>
      </c>
      <c r="G400">
        <v>1282.709961</v>
      </c>
      <c r="H400" s="4">
        <v>0</v>
      </c>
      <c r="I400">
        <f t="shared" si="291"/>
        <v>0.9288538387971409</v>
      </c>
      <c r="J400">
        <f t="shared" si="292"/>
        <v>1.0106610657172859</v>
      </c>
    </row>
    <row r="401" spans="5:10" ht="18">
      <c r="E401" t="str">
        <f t="shared" si="302"/>
        <v>10_1999</v>
      </c>
      <c r="F401" s="3">
        <v>36434</v>
      </c>
      <c r="G401">
        <v>1362.640015</v>
      </c>
      <c r="H401" s="4">
        <v>0</v>
      </c>
      <c r="I401">
        <f t="shared" si="291"/>
        <v>0.9867339050244919</v>
      </c>
      <c r="J401">
        <f t="shared" si="292"/>
        <v>1.0577491238952637</v>
      </c>
    </row>
    <row r="402" spans="5:10" ht="18">
      <c r="E402" t="str">
        <f t="shared" si="302"/>
        <v>11_1999</v>
      </c>
      <c r="F402" s="3">
        <v>36465</v>
      </c>
      <c r="G402">
        <v>1409.040039</v>
      </c>
      <c r="H402" s="4">
        <v>0</v>
      </c>
      <c r="I402">
        <f t="shared" si="291"/>
        <v>1</v>
      </c>
      <c r="J402">
        <f t="shared" si="292"/>
        <v>1.0757508986333701</v>
      </c>
    </row>
    <row r="403" spans="5:10" ht="18">
      <c r="E403" t="str">
        <f t="shared" si="302"/>
        <v>12_1999</v>
      </c>
      <c r="F403" s="3">
        <v>36495</v>
      </c>
      <c r="G403">
        <v>1403.449951</v>
      </c>
      <c r="H403" s="4">
        <v>0</v>
      </c>
      <c r="I403">
        <f t="shared" si="291"/>
        <v>0.9960326975492001</v>
      </c>
      <c r="J403">
        <f t="shared" si="292"/>
        <v>1.0597367162446787</v>
      </c>
    </row>
    <row r="404" spans="5:10" ht="18">
      <c r="E404" t="str">
        <f t="shared" si="302"/>
        <v>1_2000</v>
      </c>
      <c r="F404" s="3">
        <v>36526</v>
      </c>
      <c r="G404">
        <v>1424.969971</v>
      </c>
      <c r="H404" s="4">
        <v>0</v>
      </c>
      <c r="I404">
        <f aca="true" t="shared" si="303" ref="I404:I467">$G404/MAX($G393:$G404)</f>
        <v>1</v>
      </c>
      <c r="J404">
        <f aca="true" t="shared" si="304" ref="J404:J467">G404/AVERAGE(G393:G404)</f>
        <v>1.0641688503910027</v>
      </c>
    </row>
    <row r="405" spans="5:10" ht="18">
      <c r="E405" t="str">
        <f t="shared" si="302"/>
        <v>2_2000</v>
      </c>
      <c r="F405" s="3">
        <v>36557</v>
      </c>
      <c r="G405">
        <v>1381.76001</v>
      </c>
      <c r="H405" s="4">
        <v>0</v>
      </c>
      <c r="I405">
        <f t="shared" si="303"/>
        <v>0.9696765813460079</v>
      </c>
      <c r="J405">
        <f t="shared" si="304"/>
        <v>1.0232947500149128</v>
      </c>
    </row>
    <row r="406" spans="5:10" ht="18">
      <c r="E406" t="str">
        <f t="shared" si="302"/>
        <v>3_2000</v>
      </c>
      <c r="F406" s="3">
        <v>36586</v>
      </c>
      <c r="G406">
        <v>1501.339966</v>
      </c>
      <c r="H406" s="4">
        <v>0</v>
      </c>
      <c r="I406">
        <f t="shared" si="303"/>
        <v>1</v>
      </c>
      <c r="J406">
        <f t="shared" si="304"/>
        <v>1.097786381866396</v>
      </c>
    </row>
    <row r="407" spans="5:10" ht="18">
      <c r="E407" t="str">
        <f t="shared" si="302"/>
        <v>4_2000</v>
      </c>
      <c r="F407" s="3">
        <v>36617</v>
      </c>
      <c r="G407">
        <v>1409.569946</v>
      </c>
      <c r="H407" s="4">
        <v>0</v>
      </c>
      <c r="I407">
        <f t="shared" si="303"/>
        <v>0.9388745906468462</v>
      </c>
      <c r="J407">
        <f t="shared" si="304"/>
        <v>1.0258381175123983</v>
      </c>
    </row>
    <row r="408" spans="5:10" ht="18">
      <c r="E408" t="str">
        <f t="shared" si="302"/>
        <v>5_2000</v>
      </c>
      <c r="F408" s="3">
        <v>36647</v>
      </c>
      <c r="G408">
        <v>1448.810059</v>
      </c>
      <c r="H408" s="4">
        <v>0</v>
      </c>
      <c r="I408">
        <f t="shared" si="303"/>
        <v>0.9650113177630548</v>
      </c>
      <c r="J408">
        <f t="shared" si="304"/>
        <v>1.044936154906418</v>
      </c>
    </row>
    <row r="409" spans="5:10" ht="18">
      <c r="E409" t="str">
        <f t="shared" si="302"/>
        <v>6_2000</v>
      </c>
      <c r="F409" s="3">
        <v>36678</v>
      </c>
      <c r="G409">
        <v>1456.670044</v>
      </c>
      <c r="H409" s="4">
        <v>0</v>
      </c>
      <c r="I409">
        <f t="shared" si="303"/>
        <v>0.9702466310018952</v>
      </c>
      <c r="J409">
        <f t="shared" si="304"/>
        <v>1.0458460398675724</v>
      </c>
    </row>
    <row r="410" spans="5:10" ht="18">
      <c r="E410" t="str">
        <f t="shared" si="302"/>
        <v>7_2000</v>
      </c>
      <c r="F410" s="3">
        <v>36708</v>
      </c>
      <c r="G410">
        <v>1452.560059</v>
      </c>
      <c r="H410" s="4">
        <v>0</v>
      </c>
      <c r="I410">
        <f t="shared" si="303"/>
        <v>0.9675090864796174</v>
      </c>
      <c r="J410">
        <f t="shared" si="304"/>
        <v>1.0343026994477529</v>
      </c>
    </row>
    <row r="411" spans="5:10" ht="18">
      <c r="E411" t="str">
        <f t="shared" si="302"/>
        <v>8_2000</v>
      </c>
      <c r="F411" s="3">
        <v>36739</v>
      </c>
      <c r="G411">
        <v>1517.680054</v>
      </c>
      <c r="H411" s="4">
        <v>0</v>
      </c>
      <c r="I411">
        <f t="shared" si="303"/>
        <v>1</v>
      </c>
      <c r="J411">
        <f t="shared" si="304"/>
        <v>1.0680867368803075</v>
      </c>
    </row>
    <row r="412" spans="5:10" ht="18">
      <c r="E412" t="str">
        <f t="shared" si="302"/>
        <v>9_2000</v>
      </c>
      <c r="F412" s="3">
        <v>36770</v>
      </c>
      <c r="G412">
        <v>1436.280029</v>
      </c>
      <c r="H412" s="4">
        <v>0</v>
      </c>
      <c r="I412">
        <f t="shared" si="303"/>
        <v>0.946365490680686</v>
      </c>
      <c r="J412">
        <f t="shared" si="304"/>
        <v>1.001778007189038</v>
      </c>
    </row>
    <row r="413" spans="5:10" ht="18">
      <c r="E413" t="str">
        <f t="shared" si="302"/>
        <v>10_2000</v>
      </c>
      <c r="F413" s="3">
        <v>36800</v>
      </c>
      <c r="G413">
        <v>1428.319946</v>
      </c>
      <c r="H413" s="4">
        <v>0</v>
      </c>
      <c r="I413">
        <f t="shared" si="303"/>
        <v>0.9411205887799065</v>
      </c>
      <c r="J413">
        <f t="shared" si="304"/>
        <v>0.9924373295750625</v>
      </c>
    </row>
    <row r="414" spans="5:10" ht="18">
      <c r="E414" t="str">
        <f t="shared" si="302"/>
        <v>11_2000</v>
      </c>
      <c r="F414" s="3">
        <v>36831</v>
      </c>
      <c r="G414">
        <v>1314.949951</v>
      </c>
      <c r="H414" s="4">
        <v>0</v>
      </c>
      <c r="I414">
        <f t="shared" si="303"/>
        <v>0.8664210533269617</v>
      </c>
      <c r="J414">
        <f t="shared" si="304"/>
        <v>0.9186695798679916</v>
      </c>
    </row>
    <row r="415" spans="5:10" ht="18">
      <c r="E415" t="str">
        <f t="shared" si="302"/>
        <v>12_2000</v>
      </c>
      <c r="F415" s="3">
        <v>36861</v>
      </c>
      <c r="G415">
        <v>1333.339966</v>
      </c>
      <c r="H415" s="4">
        <v>0</v>
      </c>
      <c r="I415">
        <f t="shared" si="303"/>
        <v>0.8785382416312628</v>
      </c>
      <c r="J415">
        <f t="shared" si="304"/>
        <v>0.935335306748391</v>
      </c>
    </row>
    <row r="416" spans="5:10" ht="18">
      <c r="E416" t="str">
        <f t="shared" si="302"/>
        <v>1_2001</v>
      </c>
      <c r="F416" s="3">
        <v>36892</v>
      </c>
      <c r="G416">
        <v>1373.469971</v>
      </c>
      <c r="H416" s="4">
        <v>0</v>
      </c>
      <c r="I416">
        <f t="shared" si="303"/>
        <v>0.9049799181191585</v>
      </c>
      <c r="J416">
        <f t="shared" si="304"/>
        <v>0.9663958516562016</v>
      </c>
    </row>
    <row r="417" spans="5:10" ht="18">
      <c r="E417" t="str">
        <f t="shared" si="302"/>
        <v>2_2001</v>
      </c>
      <c r="F417" s="3">
        <v>36923</v>
      </c>
      <c r="G417">
        <v>1241.22998</v>
      </c>
      <c r="H417" s="4">
        <v>0</v>
      </c>
      <c r="I417">
        <f t="shared" si="303"/>
        <v>0.8178469346873292</v>
      </c>
      <c r="J417">
        <f t="shared" si="304"/>
        <v>0.8806057734579288</v>
      </c>
    </row>
    <row r="418" spans="5:10" ht="18">
      <c r="E418" t="str">
        <f t="shared" si="302"/>
        <v>3_2001</v>
      </c>
      <c r="F418" s="3">
        <v>36951</v>
      </c>
      <c r="G418">
        <v>1151.439941</v>
      </c>
      <c r="H418" s="4">
        <v>1</v>
      </c>
      <c r="I418">
        <f t="shared" si="303"/>
        <v>0.7586842417578482</v>
      </c>
      <c r="J418">
        <f t="shared" si="304"/>
        <v>0.8341591648220148</v>
      </c>
    </row>
    <row r="419" spans="5:10" ht="18">
      <c r="E419" t="str">
        <f t="shared" si="302"/>
        <v>4_2001</v>
      </c>
      <c r="F419" s="3">
        <v>36982</v>
      </c>
      <c r="G419">
        <v>1248.579956</v>
      </c>
      <c r="H419" s="4">
        <v>1</v>
      </c>
      <c r="I419">
        <f t="shared" si="303"/>
        <v>0.8226898368396163</v>
      </c>
      <c r="J419">
        <f t="shared" si="304"/>
        <v>0.9134096254961659</v>
      </c>
    </row>
    <row r="420" spans="5:10" ht="18">
      <c r="E420" t="str">
        <f t="shared" si="302"/>
        <v>5_2001</v>
      </c>
      <c r="F420" s="3">
        <v>37012</v>
      </c>
      <c r="G420">
        <v>1255.819946</v>
      </c>
      <c r="H420" s="4">
        <v>1</v>
      </c>
      <c r="I420">
        <f t="shared" si="303"/>
        <v>0.8274602691721217</v>
      </c>
      <c r="J420">
        <f t="shared" si="304"/>
        <v>0.9296436409078436</v>
      </c>
    </row>
    <row r="421" spans="5:10" ht="18">
      <c r="E421" t="str">
        <f t="shared" si="302"/>
        <v>6_2001</v>
      </c>
      <c r="F421" s="3">
        <v>37043</v>
      </c>
      <c r="G421">
        <v>1219.23999</v>
      </c>
      <c r="H421" s="4">
        <v>1</v>
      </c>
      <c r="I421">
        <f t="shared" si="303"/>
        <v>0.8033577214028538</v>
      </c>
      <c r="J421">
        <f t="shared" si="304"/>
        <v>0.9159808746979708</v>
      </c>
    </row>
    <row r="422" spans="5:10" ht="18">
      <c r="E422" t="str">
        <f t="shared" si="302"/>
        <v>7_2001</v>
      </c>
      <c r="F422" s="3">
        <v>37073</v>
      </c>
      <c r="G422">
        <v>1220.75</v>
      </c>
      <c r="H422" s="4">
        <v>1</v>
      </c>
      <c r="I422">
        <f t="shared" si="303"/>
        <v>0.8043526676011781</v>
      </c>
      <c r="J422">
        <f t="shared" si="304"/>
        <v>0.9306211288453605</v>
      </c>
    </row>
    <row r="423" spans="5:10" ht="18">
      <c r="E423" t="str">
        <f t="shared" si="302"/>
        <v>8_2001</v>
      </c>
      <c r="F423" s="3">
        <v>37104</v>
      </c>
      <c r="G423">
        <v>1106.400024</v>
      </c>
      <c r="H423" s="4">
        <v>1</v>
      </c>
      <c r="I423">
        <f t="shared" si="303"/>
        <v>0.7703233364390114</v>
      </c>
      <c r="J423">
        <f t="shared" si="304"/>
        <v>0.8660767411374055</v>
      </c>
    </row>
    <row r="424" spans="5:10" ht="18">
      <c r="E424" t="str">
        <f t="shared" si="302"/>
        <v>9_2001</v>
      </c>
      <c r="F424" s="3">
        <v>37135</v>
      </c>
      <c r="G424">
        <v>1069.630005</v>
      </c>
      <c r="H424" s="4">
        <v>1</v>
      </c>
      <c r="I424">
        <f t="shared" si="303"/>
        <v>0.748872833426076</v>
      </c>
      <c r="J424">
        <f t="shared" si="304"/>
        <v>0.8578102325864448</v>
      </c>
    </row>
    <row r="425" spans="5:10" ht="18">
      <c r="E425" t="str">
        <f t="shared" si="302"/>
        <v>10_2001</v>
      </c>
      <c r="F425" s="3">
        <v>37165</v>
      </c>
      <c r="G425">
        <v>1084.099976</v>
      </c>
      <c r="H425" s="4">
        <v>1</v>
      </c>
      <c r="I425">
        <f t="shared" si="303"/>
        <v>0.7893146547723102</v>
      </c>
      <c r="J425">
        <f t="shared" si="304"/>
        <v>0.8898860707250864</v>
      </c>
    </row>
    <row r="426" spans="5:10" ht="18">
      <c r="E426" t="str">
        <f t="shared" si="302"/>
        <v>11_2001</v>
      </c>
      <c r="F426" s="3">
        <v>37196</v>
      </c>
      <c r="G426">
        <v>1167.099976</v>
      </c>
      <c r="H426" s="4">
        <v>1</v>
      </c>
      <c r="I426">
        <f t="shared" si="303"/>
        <v>0.849745535499589</v>
      </c>
      <c r="J426">
        <f t="shared" si="304"/>
        <v>0.967804795235987</v>
      </c>
    </row>
    <row r="427" spans="5:10" ht="18">
      <c r="E427" t="str">
        <f t="shared" si="302"/>
        <v>12_2001</v>
      </c>
      <c r="F427" s="3">
        <v>37226</v>
      </c>
      <c r="G427">
        <v>1165.27002</v>
      </c>
      <c r="H427" s="4">
        <v>0</v>
      </c>
      <c r="I427">
        <f t="shared" si="303"/>
        <v>0.8484131758276351</v>
      </c>
      <c r="J427">
        <f t="shared" si="304"/>
        <v>0.9776418318491252</v>
      </c>
    </row>
    <row r="428" spans="5:10" ht="18">
      <c r="E428" t="str">
        <f t="shared" si="302"/>
        <v>1_2002</v>
      </c>
      <c r="F428" s="3">
        <v>37257</v>
      </c>
      <c r="G428">
        <v>1130.199951</v>
      </c>
      <c r="H428" s="4">
        <v>0</v>
      </c>
      <c r="I428">
        <f t="shared" si="303"/>
        <v>0.8999697405666146</v>
      </c>
      <c r="J428">
        <f t="shared" si="304"/>
        <v>0.9646252595127467</v>
      </c>
    </row>
    <row r="429" spans="5:10" ht="18">
      <c r="E429" t="str">
        <f t="shared" si="302"/>
        <v>2_2002</v>
      </c>
      <c r="F429" s="3">
        <v>37288</v>
      </c>
      <c r="G429">
        <v>1106.72998</v>
      </c>
      <c r="H429" s="4">
        <v>0</v>
      </c>
      <c r="I429">
        <f t="shared" si="303"/>
        <v>0.8812807787653979</v>
      </c>
      <c r="J429">
        <f t="shared" si="304"/>
        <v>0.9537172005494721</v>
      </c>
    </row>
    <row r="430" spans="5:10" ht="18">
      <c r="E430" t="str">
        <f t="shared" si="302"/>
        <v>3_2002</v>
      </c>
      <c r="F430" s="3">
        <v>37316</v>
      </c>
      <c r="G430">
        <v>1126.339966</v>
      </c>
      <c r="H430" s="4">
        <v>0</v>
      </c>
      <c r="I430">
        <f t="shared" si="303"/>
        <v>0.8968960634743732</v>
      </c>
      <c r="J430">
        <f t="shared" si="304"/>
        <v>0.9723686487204045</v>
      </c>
    </row>
    <row r="431" spans="5:10" ht="18">
      <c r="E431" t="str">
        <f t="shared" si="302"/>
        <v>4_2002</v>
      </c>
      <c r="F431" s="3">
        <v>37347</v>
      </c>
      <c r="G431">
        <v>1084.560059</v>
      </c>
      <c r="H431" s="4">
        <v>0</v>
      </c>
      <c r="I431">
        <f t="shared" si="303"/>
        <v>0.8636270370243028</v>
      </c>
      <c r="J431">
        <f t="shared" si="304"/>
        <v>0.947480209824622</v>
      </c>
    </row>
    <row r="432" spans="5:10" ht="18">
      <c r="E432" t="str">
        <f t="shared" si="302"/>
        <v>5_2002</v>
      </c>
      <c r="F432" s="3">
        <v>37377</v>
      </c>
      <c r="G432">
        <v>1029.150024</v>
      </c>
      <c r="H432" s="4">
        <v>0</v>
      </c>
      <c r="I432">
        <f t="shared" si="303"/>
        <v>0.8430473266434569</v>
      </c>
      <c r="J432">
        <f t="shared" si="304"/>
        <v>0.9141587578573109</v>
      </c>
    </row>
    <row r="433" spans="5:10" ht="18">
      <c r="E433" t="str">
        <f t="shared" si="302"/>
        <v>6_2002</v>
      </c>
      <c r="F433" s="3">
        <v>37408</v>
      </c>
      <c r="G433">
        <v>953.98999</v>
      </c>
      <c r="H433" s="4">
        <v>0</v>
      </c>
      <c r="I433">
        <f t="shared" si="303"/>
        <v>0.7814785910301044</v>
      </c>
      <c r="J433">
        <f t="shared" si="304"/>
        <v>0.8643679963838318</v>
      </c>
    </row>
    <row r="434" spans="5:10" ht="18">
      <c r="E434" t="str">
        <f t="shared" si="302"/>
        <v>7_2002</v>
      </c>
      <c r="F434" s="3">
        <v>37438</v>
      </c>
      <c r="G434">
        <v>884.659973</v>
      </c>
      <c r="H434" s="4">
        <v>0</v>
      </c>
      <c r="I434">
        <f t="shared" si="303"/>
        <v>0.7579984501687627</v>
      </c>
      <c r="J434">
        <f t="shared" si="304"/>
        <v>0.8224211967229635</v>
      </c>
    </row>
    <row r="435" spans="5:10" ht="18">
      <c r="E435" t="str">
        <f t="shared" si="302"/>
        <v>8_2002</v>
      </c>
      <c r="F435" s="3">
        <v>37469</v>
      </c>
      <c r="G435">
        <v>879.150024</v>
      </c>
      <c r="H435" s="4">
        <v>0</v>
      </c>
      <c r="I435">
        <f t="shared" si="303"/>
        <v>0.7532773901796397</v>
      </c>
      <c r="J435">
        <f t="shared" si="304"/>
        <v>0.831945443422613</v>
      </c>
    </row>
    <row r="436" spans="5:10" ht="18">
      <c r="E436" t="str">
        <f t="shared" si="302"/>
        <v>9_2002</v>
      </c>
      <c r="F436" s="3">
        <v>37500</v>
      </c>
      <c r="G436">
        <v>818.950012</v>
      </c>
      <c r="H436" s="4">
        <v>0</v>
      </c>
      <c r="I436">
        <f t="shared" si="303"/>
        <v>0.7016965374352814</v>
      </c>
      <c r="J436">
        <f t="shared" si="304"/>
        <v>0.7906067627825564</v>
      </c>
    </row>
    <row r="437" spans="5:10" ht="18">
      <c r="E437" t="str">
        <f t="shared" si="302"/>
        <v>10_2002</v>
      </c>
      <c r="F437" s="3">
        <v>37530</v>
      </c>
      <c r="G437">
        <v>885.76001</v>
      </c>
      <c r="H437" s="4">
        <v>0</v>
      </c>
      <c r="I437">
        <f t="shared" si="303"/>
        <v>0.7589409889594583</v>
      </c>
      <c r="J437">
        <f t="shared" si="304"/>
        <v>0.8689700612200066</v>
      </c>
    </row>
    <row r="438" spans="5:10" ht="18">
      <c r="E438" t="str">
        <f t="shared" si="302"/>
        <v>11_2002</v>
      </c>
      <c r="F438" s="3">
        <v>37561</v>
      </c>
      <c r="G438">
        <v>906.549988</v>
      </c>
      <c r="H438" s="4">
        <v>0</v>
      </c>
      <c r="I438">
        <f t="shared" si="303"/>
        <v>0.7779741797527753</v>
      </c>
      <c r="J438">
        <f t="shared" si="304"/>
        <v>0.9087225924920638</v>
      </c>
    </row>
    <row r="439" spans="5:10" ht="18">
      <c r="E439" t="str">
        <f t="shared" si="302"/>
        <v>12_2002</v>
      </c>
      <c r="F439" s="3">
        <v>37591</v>
      </c>
      <c r="G439">
        <v>909.030029</v>
      </c>
      <c r="H439" s="4">
        <v>0</v>
      </c>
      <c r="I439">
        <f t="shared" si="303"/>
        <v>0.8043090323935078</v>
      </c>
      <c r="J439">
        <f t="shared" si="304"/>
        <v>0.9311391517432815</v>
      </c>
    </row>
    <row r="440" spans="5:10" ht="18">
      <c r="E440" t="str">
        <f t="shared" si="302"/>
        <v>1_2003</v>
      </c>
      <c r="F440" s="3">
        <v>37622</v>
      </c>
      <c r="G440">
        <v>838.150024</v>
      </c>
      <c r="H440" s="4">
        <v>0</v>
      </c>
      <c r="I440">
        <f t="shared" si="303"/>
        <v>0.7441359174855028</v>
      </c>
      <c r="J440">
        <f t="shared" si="304"/>
        <v>0.8804852148067384</v>
      </c>
    </row>
    <row r="441" spans="5:10" ht="18">
      <c r="E441" t="str">
        <f t="shared" si="302"/>
        <v>2_2003</v>
      </c>
      <c r="F441" s="3">
        <v>37653</v>
      </c>
      <c r="G441">
        <v>822.099976</v>
      </c>
      <c r="H441" s="4">
        <v>0</v>
      </c>
      <c r="I441">
        <f t="shared" si="303"/>
        <v>0.7298861807412772</v>
      </c>
      <c r="J441">
        <f t="shared" si="304"/>
        <v>0.8856935019848459</v>
      </c>
    </row>
    <row r="442" spans="5:10" ht="18">
      <c r="E442" t="str">
        <f t="shared" si="302"/>
        <v>3_2003</v>
      </c>
      <c r="F442" s="3">
        <v>37681</v>
      </c>
      <c r="G442">
        <v>876.450012</v>
      </c>
      <c r="H442" s="4">
        <v>0</v>
      </c>
      <c r="I442">
        <f t="shared" si="303"/>
        <v>0.8081157006723222</v>
      </c>
      <c r="J442">
        <f t="shared" si="304"/>
        <v>0.9659181730379669</v>
      </c>
    </row>
    <row r="443" spans="5:10" ht="18">
      <c r="E443" t="str">
        <f t="shared" si="302"/>
        <v>4_2003</v>
      </c>
      <c r="F443" s="3">
        <v>37712</v>
      </c>
      <c r="G443">
        <v>916.299988</v>
      </c>
      <c r="H443" s="4">
        <v>0</v>
      </c>
      <c r="I443">
        <f t="shared" si="303"/>
        <v>0.8903463699477113</v>
      </c>
      <c r="J443">
        <f t="shared" si="304"/>
        <v>1.0256859738882431</v>
      </c>
    </row>
    <row r="444" spans="5:10" ht="18">
      <c r="E444" t="str">
        <f t="shared" si="302"/>
        <v>5_2003</v>
      </c>
      <c r="F444" s="3">
        <v>37742</v>
      </c>
      <c r="G444">
        <v>990.140015</v>
      </c>
      <c r="H444" s="4">
        <v>0</v>
      </c>
      <c r="I444">
        <f t="shared" si="303"/>
        <v>1</v>
      </c>
      <c r="J444">
        <f t="shared" si="304"/>
        <v>1.1123887543281121</v>
      </c>
    </row>
    <row r="445" spans="5:10" ht="18">
      <c r="E445" t="str">
        <f t="shared" si="302"/>
        <v>6_2003</v>
      </c>
      <c r="F445" s="3">
        <v>37773</v>
      </c>
      <c r="G445">
        <v>985.700012</v>
      </c>
      <c r="H445" s="4">
        <v>0</v>
      </c>
      <c r="I445">
        <f t="shared" si="303"/>
        <v>0.9955157826845328</v>
      </c>
      <c r="J445">
        <f t="shared" si="304"/>
        <v>1.104122684756964</v>
      </c>
    </row>
    <row r="446" spans="5:10" ht="18">
      <c r="E446" t="str">
        <f t="shared" si="302"/>
        <v>7_2003</v>
      </c>
      <c r="F446" s="3">
        <v>37803</v>
      </c>
      <c r="G446">
        <v>990.309998</v>
      </c>
      <c r="H446" s="4">
        <v>0</v>
      </c>
      <c r="I446">
        <f t="shared" si="303"/>
        <v>1</v>
      </c>
      <c r="J446">
        <f t="shared" si="304"/>
        <v>1.098453669039688</v>
      </c>
    </row>
    <row r="447" spans="5:10" ht="18">
      <c r="E447" t="str">
        <f t="shared" si="302"/>
        <v>8_2003</v>
      </c>
      <c r="F447" s="3">
        <v>37834</v>
      </c>
      <c r="G447">
        <v>1027.969971</v>
      </c>
      <c r="H447" s="4">
        <v>0</v>
      </c>
      <c r="I447">
        <f t="shared" si="303"/>
        <v>1</v>
      </c>
      <c r="J447">
        <f t="shared" si="304"/>
        <v>1.124754122681071</v>
      </c>
    </row>
    <row r="448" spans="5:10" ht="18">
      <c r="E448" t="str">
        <f t="shared" si="302"/>
        <v>9_2003</v>
      </c>
      <c r="F448" s="3">
        <v>37865</v>
      </c>
      <c r="G448">
        <v>1020.23999</v>
      </c>
      <c r="H448" s="4">
        <v>0</v>
      </c>
      <c r="I448">
        <f t="shared" si="303"/>
        <v>0.9924803435722152</v>
      </c>
      <c r="J448">
        <f t="shared" si="304"/>
        <v>1.0961776989040521</v>
      </c>
    </row>
    <row r="449" spans="5:10" ht="18">
      <c r="E449" t="str">
        <f t="shared" si="302"/>
        <v>10_2003</v>
      </c>
      <c r="F449" s="3">
        <v>37895</v>
      </c>
      <c r="G449">
        <v>1058.050049</v>
      </c>
      <c r="H449" s="4">
        <v>0</v>
      </c>
      <c r="I449">
        <f t="shared" si="303"/>
        <v>1</v>
      </c>
      <c r="J449">
        <f t="shared" si="304"/>
        <v>1.119531939432478</v>
      </c>
    </row>
    <row r="450" spans="5:10" ht="18">
      <c r="E450" t="str">
        <f t="shared" si="302"/>
        <v>11_2003</v>
      </c>
      <c r="F450" s="3">
        <v>37926</v>
      </c>
      <c r="G450">
        <v>1069.719971</v>
      </c>
      <c r="H450" s="4">
        <v>0</v>
      </c>
      <c r="I450">
        <f t="shared" si="303"/>
        <v>1</v>
      </c>
      <c r="J450">
        <f t="shared" si="304"/>
        <v>1.1158258936720364</v>
      </c>
    </row>
    <row r="451" spans="5:10" ht="18">
      <c r="E451" t="str">
        <f t="shared" si="302"/>
        <v>12_2003</v>
      </c>
      <c r="F451" s="3">
        <v>37956</v>
      </c>
      <c r="G451">
        <v>1111.920044</v>
      </c>
      <c r="H451" s="4">
        <v>0</v>
      </c>
      <c r="I451">
        <f t="shared" si="303"/>
        <v>1</v>
      </c>
      <c r="J451">
        <f t="shared" si="304"/>
        <v>1.1397440406432702</v>
      </c>
    </row>
    <row r="452" spans="5:10" ht="18">
      <c r="E452" t="str">
        <f t="shared" si="302"/>
        <v>1_2004</v>
      </c>
      <c r="F452" s="3">
        <v>37987</v>
      </c>
      <c r="G452">
        <v>1128.589966</v>
      </c>
      <c r="H452" s="4">
        <v>0</v>
      </c>
      <c r="I452">
        <f t="shared" si="303"/>
        <v>1</v>
      </c>
      <c r="J452">
        <f t="shared" si="304"/>
        <v>1.128826079540855</v>
      </c>
    </row>
    <row r="453" spans="5:10" ht="18">
      <c r="E453" t="str">
        <f t="shared" si="302"/>
        <v>2_2004</v>
      </c>
      <c r="F453" s="3">
        <v>38018</v>
      </c>
      <c r="G453">
        <v>1154.869995</v>
      </c>
      <c r="H453" s="4">
        <v>0</v>
      </c>
      <c r="I453">
        <f t="shared" si="303"/>
        <v>1</v>
      </c>
      <c r="J453">
        <f t="shared" si="304"/>
        <v>1.1239373644705537</v>
      </c>
    </row>
    <row r="454" spans="5:10" ht="18">
      <c r="E454" t="str">
        <f t="shared" si="302"/>
        <v>3_2004</v>
      </c>
      <c r="F454" s="3">
        <v>38047</v>
      </c>
      <c r="G454">
        <v>1132.170044</v>
      </c>
      <c r="H454" s="4">
        <v>0</v>
      </c>
      <c r="I454">
        <f t="shared" si="303"/>
        <v>0.9803441503387573</v>
      </c>
      <c r="J454">
        <f t="shared" si="304"/>
        <v>1.0794582926067968</v>
      </c>
    </row>
    <row r="455" spans="5:10" ht="18">
      <c r="E455" t="str">
        <f t="shared" si="302"/>
        <v>4_2004</v>
      </c>
      <c r="F455" s="3">
        <v>38078</v>
      </c>
      <c r="G455">
        <v>1113.98999</v>
      </c>
      <c r="H455" s="4">
        <v>0</v>
      </c>
      <c r="I455">
        <f t="shared" si="303"/>
        <v>0.9646020719414397</v>
      </c>
      <c r="J455">
        <f t="shared" si="304"/>
        <v>1.0456996960140175</v>
      </c>
    </row>
    <row r="456" spans="5:10" ht="18">
      <c r="E456" t="str">
        <f t="shared" si="302"/>
        <v>5_2004</v>
      </c>
      <c r="F456" s="3">
        <v>38108</v>
      </c>
      <c r="G456">
        <v>1116.640015</v>
      </c>
      <c r="H456" s="4">
        <v>0</v>
      </c>
      <c r="I456">
        <f t="shared" si="303"/>
        <v>0.9668967241633115</v>
      </c>
      <c r="J456">
        <f t="shared" si="304"/>
        <v>1.0379166295481583</v>
      </c>
    </row>
    <row r="457" spans="5:10" ht="18">
      <c r="E457" t="str">
        <f aca="true" t="shared" si="305" ref="E457:E520">MONTH(F457)&amp;"_"&amp;YEAR(F457)</f>
        <v>6_2004</v>
      </c>
      <c r="F457" s="3">
        <v>38139</v>
      </c>
      <c r="G457">
        <v>1128.939941</v>
      </c>
      <c r="H457" s="4">
        <v>0</v>
      </c>
      <c r="I457">
        <f t="shared" si="303"/>
        <v>0.9775472095454346</v>
      </c>
      <c r="J457">
        <f t="shared" si="304"/>
        <v>1.0378345060013972</v>
      </c>
    </row>
    <row r="458" spans="5:10" ht="18">
      <c r="E458" t="str">
        <f t="shared" si="305"/>
        <v>7_2004</v>
      </c>
      <c r="F458" s="3">
        <v>38169</v>
      </c>
      <c r="G458">
        <v>1080.699951</v>
      </c>
      <c r="H458" s="4">
        <v>0</v>
      </c>
      <c r="I458">
        <f t="shared" si="303"/>
        <v>0.9357762827667888</v>
      </c>
      <c r="J458">
        <f t="shared" si="304"/>
        <v>0.9866552659068027</v>
      </c>
    </row>
    <row r="459" spans="5:10" ht="18">
      <c r="E459" t="str">
        <f t="shared" si="305"/>
        <v>8_2004</v>
      </c>
      <c r="F459" s="3">
        <v>38200</v>
      </c>
      <c r="G459">
        <v>1118.310059</v>
      </c>
      <c r="H459" s="4">
        <v>0</v>
      </c>
      <c r="I459">
        <f t="shared" si="303"/>
        <v>0.9683428124738837</v>
      </c>
      <c r="J459">
        <f t="shared" si="304"/>
        <v>1.0140228751388194</v>
      </c>
    </row>
    <row r="460" spans="5:10" ht="18">
      <c r="E460" t="str">
        <f t="shared" si="305"/>
        <v>9_2004</v>
      </c>
      <c r="F460" s="3">
        <v>38231</v>
      </c>
      <c r="G460">
        <v>1114.579956</v>
      </c>
      <c r="H460" s="4">
        <v>0</v>
      </c>
      <c r="I460">
        <f t="shared" si="303"/>
        <v>0.9651129225155772</v>
      </c>
      <c r="J460">
        <f t="shared" si="304"/>
        <v>1.0034872311821197</v>
      </c>
    </row>
    <row r="461" spans="5:10" ht="18">
      <c r="E461" t="str">
        <f t="shared" si="305"/>
        <v>10_2004</v>
      </c>
      <c r="F461" s="3">
        <v>38261</v>
      </c>
      <c r="G461">
        <v>1161.670044</v>
      </c>
      <c r="H461" s="4">
        <v>0</v>
      </c>
      <c r="I461">
        <f t="shared" si="303"/>
        <v>1</v>
      </c>
      <c r="J461">
        <f t="shared" si="304"/>
        <v>1.0378154237168848</v>
      </c>
    </row>
    <row r="462" spans="5:10" ht="18">
      <c r="E462" t="str">
        <f t="shared" si="305"/>
        <v>11_2004</v>
      </c>
      <c r="F462" s="3">
        <v>38292</v>
      </c>
      <c r="G462">
        <v>1190.329956</v>
      </c>
      <c r="H462" s="4">
        <v>0</v>
      </c>
      <c r="I462">
        <f t="shared" si="303"/>
        <v>1</v>
      </c>
      <c r="J462">
        <f t="shared" si="304"/>
        <v>1.053955962542125</v>
      </c>
    </row>
    <row r="463" spans="5:10" ht="18">
      <c r="E463" t="str">
        <f t="shared" si="305"/>
        <v>12_2004</v>
      </c>
      <c r="F463" s="3">
        <v>38322</v>
      </c>
      <c r="G463">
        <v>1187.890015</v>
      </c>
      <c r="H463" s="4">
        <v>0</v>
      </c>
      <c r="I463">
        <f t="shared" si="303"/>
        <v>0.9979501977685252</v>
      </c>
      <c r="J463">
        <f t="shared" si="304"/>
        <v>1.0459325665525505</v>
      </c>
    </row>
    <row r="464" spans="5:10" ht="18">
      <c r="E464" t="str">
        <f t="shared" si="305"/>
        <v>1_2005</v>
      </c>
      <c r="F464" s="3">
        <v>38353</v>
      </c>
      <c r="G464">
        <v>1189.890015</v>
      </c>
      <c r="H464" s="4">
        <v>0</v>
      </c>
      <c r="I464">
        <f t="shared" si="303"/>
        <v>0.9996304041599705</v>
      </c>
      <c r="J464">
        <f t="shared" si="304"/>
        <v>1.0430022687993001</v>
      </c>
    </row>
    <row r="465" spans="5:10" ht="18">
      <c r="E465" t="str">
        <f t="shared" si="305"/>
        <v>2_2005</v>
      </c>
      <c r="F465" s="3">
        <v>38384</v>
      </c>
      <c r="G465">
        <v>1210.469971</v>
      </c>
      <c r="H465" s="4">
        <v>0</v>
      </c>
      <c r="I465">
        <f t="shared" si="303"/>
        <v>1</v>
      </c>
      <c r="J465">
        <f t="shared" si="304"/>
        <v>1.0567498568587315</v>
      </c>
    </row>
    <row r="466" spans="5:10" ht="18">
      <c r="E466" t="str">
        <f t="shared" si="305"/>
        <v>3_2005</v>
      </c>
      <c r="F466" s="3">
        <v>38412</v>
      </c>
      <c r="G466">
        <v>1180.589966</v>
      </c>
      <c r="H466" s="4">
        <v>0</v>
      </c>
      <c r="I466">
        <f t="shared" si="303"/>
        <v>0.9753153686453574</v>
      </c>
      <c r="J466">
        <f t="shared" si="304"/>
        <v>1.0270465214058742</v>
      </c>
    </row>
    <row r="467" spans="5:10" ht="18">
      <c r="E467" t="str">
        <f t="shared" si="305"/>
        <v>4_2005</v>
      </c>
      <c r="F467" s="3">
        <v>38443</v>
      </c>
      <c r="G467">
        <v>1172.630005</v>
      </c>
      <c r="H467" s="4">
        <v>0</v>
      </c>
      <c r="I467">
        <f t="shared" si="303"/>
        <v>0.9687394426077837</v>
      </c>
      <c r="J467">
        <f t="shared" si="304"/>
        <v>1.0158034979379504</v>
      </c>
    </row>
    <row r="468" spans="5:10" ht="18">
      <c r="E468" t="str">
        <f t="shared" si="305"/>
        <v>5_2005</v>
      </c>
      <c r="F468" s="3">
        <v>38473</v>
      </c>
      <c r="G468">
        <v>1204.290039</v>
      </c>
      <c r="H468" s="4">
        <v>0</v>
      </c>
      <c r="I468">
        <f aca="true" t="shared" si="306" ref="I468:I531">$G468/MAX($G457:$G468)</f>
        <v>0.9948946011482676</v>
      </c>
      <c r="J468">
        <f aca="true" t="shared" si="307" ref="J468:J531">G468/AVERAGE(G457:G468)</f>
        <v>1.0366700085153853</v>
      </c>
    </row>
    <row r="469" spans="5:10" ht="18">
      <c r="E469" t="str">
        <f t="shared" si="305"/>
        <v>6_2005</v>
      </c>
      <c r="F469" s="3">
        <v>38504</v>
      </c>
      <c r="G469">
        <v>1191.329956</v>
      </c>
      <c r="H469" s="4">
        <v>0</v>
      </c>
      <c r="I469">
        <f t="shared" si="306"/>
        <v>0.984187947277876</v>
      </c>
      <c r="J469">
        <f t="shared" si="307"/>
        <v>1.0209445292189272</v>
      </c>
    </row>
    <row r="470" spans="5:10" ht="18">
      <c r="E470" t="str">
        <f t="shared" si="305"/>
        <v>7_2005</v>
      </c>
      <c r="F470" s="3">
        <v>38534</v>
      </c>
      <c r="G470">
        <v>1235.859985</v>
      </c>
      <c r="H470" s="4">
        <v>0</v>
      </c>
      <c r="I470">
        <f t="shared" si="306"/>
        <v>1</v>
      </c>
      <c r="J470">
        <f t="shared" si="307"/>
        <v>1.0474987607267394</v>
      </c>
    </row>
    <row r="471" spans="5:10" ht="18">
      <c r="E471" t="str">
        <f t="shared" si="305"/>
        <v>8_2005</v>
      </c>
      <c r="F471" s="3">
        <v>38565</v>
      </c>
      <c r="G471">
        <v>1221.589966</v>
      </c>
      <c r="H471" s="4">
        <v>0</v>
      </c>
      <c r="I471">
        <f t="shared" si="306"/>
        <v>0.9884533691735313</v>
      </c>
      <c r="J471">
        <f t="shared" si="307"/>
        <v>1.0279052221365543</v>
      </c>
    </row>
    <row r="472" spans="5:10" ht="18">
      <c r="E472" t="str">
        <f t="shared" si="305"/>
        <v>9_2005</v>
      </c>
      <c r="F472" s="3">
        <v>38596</v>
      </c>
      <c r="G472">
        <v>1191.48999</v>
      </c>
      <c r="H472" s="4">
        <v>0</v>
      </c>
      <c r="I472">
        <f t="shared" si="306"/>
        <v>0.9640978787738644</v>
      </c>
      <c r="J472">
        <f t="shared" si="307"/>
        <v>0.9971997528072113</v>
      </c>
    </row>
    <row r="473" spans="5:10" ht="18">
      <c r="E473" t="str">
        <f t="shared" si="305"/>
        <v>10_2005</v>
      </c>
      <c r="F473" s="3">
        <v>38626</v>
      </c>
      <c r="G473">
        <v>1219.939941</v>
      </c>
      <c r="H473" s="4">
        <v>0</v>
      </c>
      <c r="I473">
        <f t="shared" si="306"/>
        <v>0.9871182462469646</v>
      </c>
      <c r="J473">
        <f t="shared" si="307"/>
        <v>1.0168779124004912</v>
      </c>
    </row>
    <row r="474" spans="5:10" ht="18">
      <c r="E474" t="str">
        <f t="shared" si="305"/>
        <v>11_2005</v>
      </c>
      <c r="F474" s="3">
        <v>38657</v>
      </c>
      <c r="G474">
        <v>1264.670044</v>
      </c>
      <c r="H474" s="4">
        <v>0</v>
      </c>
      <c r="I474">
        <f t="shared" si="306"/>
        <v>1</v>
      </c>
      <c r="J474">
        <f t="shared" si="307"/>
        <v>1.0487470243345098</v>
      </c>
    </row>
    <row r="475" spans="5:10" ht="18">
      <c r="E475" t="str">
        <f t="shared" si="305"/>
        <v>12_2005</v>
      </c>
      <c r="F475" s="3">
        <v>38687</v>
      </c>
      <c r="G475">
        <v>1273.47998</v>
      </c>
      <c r="H475" s="4">
        <v>0</v>
      </c>
      <c r="I475">
        <f t="shared" si="306"/>
        <v>1</v>
      </c>
      <c r="J475">
        <f t="shared" si="307"/>
        <v>1.0498432567414602</v>
      </c>
    </row>
    <row r="476" spans="5:10" ht="18">
      <c r="E476" t="str">
        <f t="shared" si="305"/>
        <v>1_2006</v>
      </c>
      <c r="F476" s="3">
        <v>38718</v>
      </c>
      <c r="G476">
        <v>1270.839966</v>
      </c>
      <c r="H476" s="4">
        <v>0</v>
      </c>
      <c r="I476">
        <f t="shared" si="306"/>
        <v>0.9979269293263644</v>
      </c>
      <c r="J476">
        <f t="shared" si="307"/>
        <v>1.0418728054855992</v>
      </c>
    </row>
    <row r="477" spans="5:10" ht="18">
      <c r="E477" t="str">
        <f t="shared" si="305"/>
        <v>2_2006</v>
      </c>
      <c r="F477" s="3">
        <v>38749</v>
      </c>
      <c r="G477">
        <v>1289.140015</v>
      </c>
      <c r="H477" s="4">
        <v>0</v>
      </c>
      <c r="I477">
        <f t="shared" si="306"/>
        <v>1</v>
      </c>
      <c r="J477">
        <f t="shared" si="307"/>
        <v>1.0512257419401654</v>
      </c>
    </row>
    <row r="478" spans="5:10" ht="18">
      <c r="E478" t="str">
        <f t="shared" si="305"/>
        <v>3_2006</v>
      </c>
      <c r="F478" s="3">
        <v>38777</v>
      </c>
      <c r="G478">
        <v>1309.040039</v>
      </c>
      <c r="H478" s="4">
        <v>0</v>
      </c>
      <c r="I478">
        <f t="shared" si="306"/>
        <v>1</v>
      </c>
      <c r="J478">
        <f t="shared" si="307"/>
        <v>1.058216321841246</v>
      </c>
    </row>
    <row r="479" spans="5:10" ht="18">
      <c r="E479" t="str">
        <f t="shared" si="305"/>
        <v>4_2006</v>
      </c>
      <c r="F479" s="3">
        <v>38808</v>
      </c>
      <c r="G479">
        <v>1312.25</v>
      </c>
      <c r="H479" s="4">
        <v>0</v>
      </c>
      <c r="I479">
        <f t="shared" si="306"/>
        <v>1</v>
      </c>
      <c r="J479">
        <f t="shared" si="307"/>
        <v>1.0509265988488459</v>
      </c>
    </row>
    <row r="480" spans="5:10" ht="18">
      <c r="E480" t="str">
        <f t="shared" si="305"/>
        <v>5_2006</v>
      </c>
      <c r="F480" s="3">
        <v>38838</v>
      </c>
      <c r="G480">
        <v>1285.709961</v>
      </c>
      <c r="H480" s="4">
        <v>0</v>
      </c>
      <c r="I480">
        <f t="shared" si="306"/>
        <v>0.9797751655553439</v>
      </c>
      <c r="J480">
        <f t="shared" si="307"/>
        <v>1.0241069695595848</v>
      </c>
    </row>
    <row r="481" spans="5:10" ht="18">
      <c r="E481" t="str">
        <f t="shared" si="305"/>
        <v>6_2006</v>
      </c>
      <c r="F481" s="3">
        <v>38869</v>
      </c>
      <c r="G481">
        <v>1274.079956</v>
      </c>
      <c r="H481" s="4">
        <v>0</v>
      </c>
      <c r="I481">
        <f t="shared" si="306"/>
        <v>0.9709125212421413</v>
      </c>
      <c r="J481">
        <f t="shared" si="307"/>
        <v>1.0092994978548464</v>
      </c>
    </row>
    <row r="482" spans="5:10" ht="18">
      <c r="E482" t="str">
        <f t="shared" si="305"/>
        <v>7_2006</v>
      </c>
      <c r="F482" s="3">
        <v>38899</v>
      </c>
      <c r="G482">
        <v>1280.27002</v>
      </c>
      <c r="H482" s="4">
        <v>0</v>
      </c>
      <c r="I482">
        <f t="shared" si="306"/>
        <v>0.9756296589826633</v>
      </c>
      <c r="J482">
        <f t="shared" si="307"/>
        <v>1.011238463937541</v>
      </c>
    </row>
    <row r="483" spans="5:10" ht="18">
      <c r="E483" t="str">
        <f t="shared" si="305"/>
        <v>8_2006</v>
      </c>
      <c r="F483" s="3">
        <v>38930</v>
      </c>
      <c r="G483">
        <v>1303.819946</v>
      </c>
      <c r="H483" s="4">
        <v>0</v>
      </c>
      <c r="I483">
        <f t="shared" si="306"/>
        <v>0.9935758780720138</v>
      </c>
      <c r="J483">
        <f t="shared" si="307"/>
        <v>1.024295650230805</v>
      </c>
    </row>
    <row r="484" spans="5:10" ht="18">
      <c r="E484" t="str">
        <f t="shared" si="305"/>
        <v>9_2006</v>
      </c>
      <c r="F484" s="3">
        <v>38961</v>
      </c>
      <c r="G484">
        <v>1353.219971</v>
      </c>
      <c r="H484" s="4">
        <v>0</v>
      </c>
      <c r="I484">
        <f t="shared" si="306"/>
        <v>1</v>
      </c>
      <c r="J484">
        <f t="shared" si="307"/>
        <v>1.0519665662572</v>
      </c>
    </row>
    <row r="485" spans="5:10" ht="18">
      <c r="E485" t="str">
        <f t="shared" si="305"/>
        <v>10_2006</v>
      </c>
      <c r="F485" s="3">
        <v>38991</v>
      </c>
      <c r="G485">
        <v>1367.339966</v>
      </c>
      <c r="H485" s="4">
        <v>0</v>
      </c>
      <c r="I485">
        <f t="shared" si="306"/>
        <v>1</v>
      </c>
      <c r="J485">
        <f t="shared" si="307"/>
        <v>1.052889318512419</v>
      </c>
    </row>
    <row r="486" spans="5:10" ht="18">
      <c r="E486" t="str">
        <f t="shared" si="305"/>
        <v>11_2006</v>
      </c>
      <c r="F486" s="3">
        <v>39022</v>
      </c>
      <c r="G486">
        <v>1400.630005</v>
      </c>
      <c r="H486" s="4">
        <v>0</v>
      </c>
      <c r="I486">
        <f t="shared" si="306"/>
        <v>1</v>
      </c>
      <c r="J486">
        <f t="shared" si="307"/>
        <v>1.069195464522444</v>
      </c>
    </row>
    <row r="487" spans="5:10" ht="18">
      <c r="E487" t="str">
        <f t="shared" si="305"/>
        <v>12_2006</v>
      </c>
      <c r="F487" s="3">
        <v>39052</v>
      </c>
      <c r="G487">
        <v>1418.339966</v>
      </c>
      <c r="H487" s="4">
        <v>0</v>
      </c>
      <c r="I487">
        <f t="shared" si="306"/>
        <v>1</v>
      </c>
      <c r="J487">
        <f t="shared" si="307"/>
        <v>1.0728284336503842</v>
      </c>
    </row>
    <row r="488" spans="5:10" ht="18">
      <c r="E488" t="str">
        <f t="shared" si="305"/>
        <v>1_2007</v>
      </c>
      <c r="F488" s="3">
        <v>39083</v>
      </c>
      <c r="G488">
        <v>1445.939941</v>
      </c>
      <c r="H488" s="4">
        <v>0</v>
      </c>
      <c r="I488">
        <f t="shared" si="306"/>
        <v>1</v>
      </c>
      <c r="J488">
        <f t="shared" si="307"/>
        <v>1.0817654309159979</v>
      </c>
    </row>
    <row r="489" spans="5:10" ht="18">
      <c r="E489" t="str">
        <f t="shared" si="305"/>
        <v>2_2007</v>
      </c>
      <c r="F489" s="3">
        <v>39114</v>
      </c>
      <c r="G489">
        <v>1403.170044</v>
      </c>
      <c r="H489" s="4">
        <v>0</v>
      </c>
      <c r="I489">
        <f t="shared" si="306"/>
        <v>0.9704206960557291</v>
      </c>
      <c r="J489">
        <f t="shared" si="307"/>
        <v>1.042357234660807</v>
      </c>
    </row>
    <row r="490" spans="5:10" ht="18">
      <c r="E490" t="str">
        <f t="shared" si="305"/>
        <v>3_2007</v>
      </c>
      <c r="F490" s="3">
        <v>39142</v>
      </c>
      <c r="G490">
        <v>1443.76001</v>
      </c>
      <c r="H490" s="4">
        <v>0</v>
      </c>
      <c r="I490">
        <f t="shared" si="306"/>
        <v>0.9984923779071401</v>
      </c>
      <c r="J490">
        <f t="shared" si="307"/>
        <v>1.0636392816060631</v>
      </c>
    </row>
    <row r="491" spans="5:10" ht="18">
      <c r="E491" t="str">
        <f t="shared" si="305"/>
        <v>4_2007</v>
      </c>
      <c r="F491" s="3">
        <v>39173</v>
      </c>
      <c r="G491">
        <v>1502.390015</v>
      </c>
      <c r="H491" s="4">
        <v>0</v>
      </c>
      <c r="I491">
        <f t="shared" si="306"/>
        <v>1</v>
      </c>
      <c r="J491">
        <f t="shared" si="307"/>
        <v>1.0940616201257907</v>
      </c>
    </row>
    <row r="492" spans="5:10" ht="18">
      <c r="E492" t="str">
        <f t="shared" si="305"/>
        <v>5_2007</v>
      </c>
      <c r="F492" s="3">
        <v>39203</v>
      </c>
      <c r="G492">
        <v>1530.619995</v>
      </c>
      <c r="H492" s="4">
        <v>0</v>
      </c>
      <c r="I492">
        <f t="shared" si="306"/>
        <v>1</v>
      </c>
      <c r="J492">
        <f t="shared" si="307"/>
        <v>1.0982959462757873</v>
      </c>
    </row>
    <row r="493" spans="5:10" ht="18">
      <c r="E493" t="str">
        <f t="shared" si="305"/>
        <v>6_2007</v>
      </c>
      <c r="F493" s="3">
        <v>39234</v>
      </c>
      <c r="G493">
        <v>1525.400024</v>
      </c>
      <c r="H493" s="4">
        <v>0</v>
      </c>
      <c r="I493">
        <f t="shared" si="306"/>
        <v>0.9965896362147026</v>
      </c>
      <c r="J493">
        <f t="shared" si="307"/>
        <v>1.0783451091081229</v>
      </c>
    </row>
    <row r="494" spans="5:10" ht="18">
      <c r="E494" t="str">
        <f t="shared" si="305"/>
        <v>7_2007</v>
      </c>
      <c r="F494" s="3">
        <v>39264</v>
      </c>
      <c r="G494">
        <v>1472.199951</v>
      </c>
      <c r="H494" s="4">
        <v>0</v>
      </c>
      <c r="I494">
        <f t="shared" si="306"/>
        <v>0.961832431177668</v>
      </c>
      <c r="J494">
        <f t="shared" si="307"/>
        <v>1.029100863865416</v>
      </c>
    </row>
    <row r="495" spans="5:10" ht="18">
      <c r="E495" t="str">
        <f t="shared" si="305"/>
        <v>8_2007</v>
      </c>
      <c r="F495" s="3">
        <v>39295</v>
      </c>
      <c r="G495">
        <v>1478.550049</v>
      </c>
      <c r="H495" s="4">
        <v>0</v>
      </c>
      <c r="I495">
        <f t="shared" si="306"/>
        <v>0.9659811408644247</v>
      </c>
      <c r="J495">
        <f t="shared" si="307"/>
        <v>1.0231259847705128</v>
      </c>
    </row>
    <row r="496" spans="5:10" ht="18">
      <c r="E496" t="str">
        <f t="shared" si="305"/>
        <v>9_2007</v>
      </c>
      <c r="F496" s="3">
        <v>39326</v>
      </c>
      <c r="G496">
        <v>1542.839966</v>
      </c>
      <c r="H496" s="4">
        <v>0</v>
      </c>
      <c r="I496">
        <f t="shared" si="306"/>
        <v>1</v>
      </c>
      <c r="J496">
        <f t="shared" si="307"/>
        <v>1.056065801834929</v>
      </c>
    </row>
    <row r="497" spans="5:10" ht="18">
      <c r="E497" t="str">
        <f t="shared" si="305"/>
        <v>10_2007</v>
      </c>
      <c r="F497" s="3">
        <v>39356</v>
      </c>
      <c r="G497">
        <v>1508.439941</v>
      </c>
      <c r="H497" s="4">
        <v>0</v>
      </c>
      <c r="I497">
        <f t="shared" si="306"/>
        <v>0.9777034392690862</v>
      </c>
      <c r="J497">
        <f t="shared" si="307"/>
        <v>1.0242752710605312</v>
      </c>
    </row>
    <row r="498" spans="5:10" ht="18">
      <c r="E498" t="str">
        <f t="shared" si="305"/>
        <v>11_2007</v>
      </c>
      <c r="F498" s="3">
        <v>39387</v>
      </c>
      <c r="G498">
        <v>1507.339966</v>
      </c>
      <c r="H498" s="4">
        <v>0</v>
      </c>
      <c r="I498">
        <f t="shared" si="306"/>
        <v>0.9769904845723967</v>
      </c>
      <c r="J498">
        <f t="shared" si="307"/>
        <v>1.0173851116567834</v>
      </c>
    </row>
    <row r="499" spans="5:10" ht="18">
      <c r="E499" t="str">
        <f t="shared" si="305"/>
        <v>12_2007</v>
      </c>
      <c r="F499" s="3">
        <v>39417</v>
      </c>
      <c r="G499">
        <v>1447.160034</v>
      </c>
      <c r="H499" s="4">
        <v>1</v>
      </c>
      <c r="I499">
        <f t="shared" si="306"/>
        <v>0.9379845388319425</v>
      </c>
      <c r="J499">
        <f t="shared" si="307"/>
        <v>0.9751856331807158</v>
      </c>
    </row>
    <row r="500" spans="5:10" ht="18">
      <c r="E500" t="str">
        <f t="shared" si="305"/>
        <v>1_2008</v>
      </c>
      <c r="F500" s="3">
        <v>39448</v>
      </c>
      <c r="G500">
        <v>1378.550049</v>
      </c>
      <c r="H500" s="4">
        <v>1</v>
      </c>
      <c r="I500">
        <f t="shared" si="306"/>
        <v>0.8935146090194036</v>
      </c>
      <c r="J500">
        <f t="shared" si="307"/>
        <v>0.9324807725505285</v>
      </c>
    </row>
    <row r="501" spans="5:10" ht="18">
      <c r="E501" t="str">
        <f t="shared" si="305"/>
        <v>2_2008</v>
      </c>
      <c r="F501" s="3">
        <v>39479</v>
      </c>
      <c r="G501">
        <v>1304.339966</v>
      </c>
      <c r="H501" s="4">
        <v>1</v>
      </c>
      <c r="I501">
        <f t="shared" si="306"/>
        <v>0.8454149456483551</v>
      </c>
      <c r="J501">
        <f t="shared" si="307"/>
        <v>0.8872261299670658</v>
      </c>
    </row>
    <row r="502" spans="5:10" ht="18">
      <c r="E502" t="str">
        <f t="shared" si="305"/>
        <v>3_2008</v>
      </c>
      <c r="F502" s="3">
        <v>39508</v>
      </c>
      <c r="G502">
        <v>1369.310059</v>
      </c>
      <c r="H502" s="4">
        <v>1</v>
      </c>
      <c r="I502">
        <f t="shared" si="306"/>
        <v>0.8875256599361387</v>
      </c>
      <c r="J502">
        <f t="shared" si="307"/>
        <v>0.9353668664318434</v>
      </c>
    </row>
    <row r="503" spans="5:10" ht="18">
      <c r="E503" t="str">
        <f t="shared" si="305"/>
        <v>4_2008</v>
      </c>
      <c r="F503" s="3">
        <v>39539</v>
      </c>
      <c r="G503">
        <v>1409.339966</v>
      </c>
      <c r="H503" s="4">
        <v>1</v>
      </c>
      <c r="I503">
        <f t="shared" si="306"/>
        <v>0.9134712588849283</v>
      </c>
      <c r="J503">
        <f t="shared" si="307"/>
        <v>0.9678375025484289</v>
      </c>
    </row>
    <row r="504" spans="5:10" ht="18">
      <c r="E504" t="str">
        <f t="shared" si="305"/>
        <v>5_2008</v>
      </c>
      <c r="F504" s="3">
        <v>39569</v>
      </c>
      <c r="G504">
        <v>1404.050049</v>
      </c>
      <c r="H504" s="4">
        <v>1</v>
      </c>
      <c r="I504">
        <f t="shared" si="306"/>
        <v>0.9100425708054285</v>
      </c>
      <c r="J504">
        <f t="shared" si="307"/>
        <v>0.9712397258268158</v>
      </c>
    </row>
    <row r="505" spans="5:10" ht="18">
      <c r="E505" t="str">
        <f t="shared" si="305"/>
        <v>6_2008</v>
      </c>
      <c r="F505" s="3">
        <v>39600</v>
      </c>
      <c r="G505">
        <v>1262.900024</v>
      </c>
      <c r="H505" s="4">
        <v>1</v>
      </c>
      <c r="I505">
        <f t="shared" si="306"/>
        <v>0.8185554249506654</v>
      </c>
      <c r="J505">
        <f t="shared" si="307"/>
        <v>0.8870226824586421</v>
      </c>
    </row>
    <row r="506" spans="5:10" ht="18">
      <c r="E506" t="str">
        <f t="shared" si="305"/>
        <v>7_2008</v>
      </c>
      <c r="F506" s="3">
        <v>39630</v>
      </c>
      <c r="G506">
        <v>1267.380005</v>
      </c>
      <c r="H506" s="4">
        <v>1</v>
      </c>
      <c r="I506">
        <f t="shared" si="306"/>
        <v>0.8214591486671405</v>
      </c>
      <c r="J506">
        <f t="shared" si="307"/>
        <v>0.900970367254428</v>
      </c>
    </row>
    <row r="507" spans="5:10" ht="18">
      <c r="E507" t="str">
        <f t="shared" si="305"/>
        <v>8_2008</v>
      </c>
      <c r="F507" s="3">
        <v>39661</v>
      </c>
      <c r="G507">
        <v>1236.829956</v>
      </c>
      <c r="H507" s="4">
        <v>1</v>
      </c>
      <c r="I507">
        <f t="shared" si="306"/>
        <v>0.8016579705325056</v>
      </c>
      <c r="J507">
        <f t="shared" si="307"/>
        <v>0.892026163985442</v>
      </c>
    </row>
    <row r="508" spans="5:10" ht="18">
      <c r="E508" t="str">
        <f t="shared" si="305"/>
        <v>9_2008</v>
      </c>
      <c r="F508" s="3">
        <v>39692</v>
      </c>
      <c r="G508">
        <v>1114.280029</v>
      </c>
      <c r="H508" s="4">
        <v>1</v>
      </c>
      <c r="I508">
        <f t="shared" si="306"/>
        <v>0.7386969800476796</v>
      </c>
      <c r="J508">
        <f t="shared" si="307"/>
        <v>0.8248874955400738</v>
      </c>
    </row>
    <row r="509" spans="5:10" ht="18">
      <c r="E509" t="str">
        <f t="shared" si="305"/>
        <v>10_2008</v>
      </c>
      <c r="F509" s="3">
        <v>39722</v>
      </c>
      <c r="G509">
        <v>904.880005</v>
      </c>
      <c r="H509" s="4">
        <v>1</v>
      </c>
      <c r="I509">
        <f t="shared" si="306"/>
        <v>0.6003158049350096</v>
      </c>
      <c r="J509">
        <f t="shared" si="307"/>
        <v>0.6957778742035933</v>
      </c>
    </row>
    <row r="510" spans="5:10" ht="18">
      <c r="E510" t="str">
        <f t="shared" si="305"/>
        <v>11_2008</v>
      </c>
      <c r="F510" s="3">
        <v>39753</v>
      </c>
      <c r="G510">
        <v>845.219971</v>
      </c>
      <c r="H510" s="4">
        <v>1</v>
      </c>
      <c r="I510">
        <f t="shared" si="306"/>
        <v>0.5840542518741227</v>
      </c>
      <c r="J510">
        <f t="shared" si="307"/>
        <v>0.6786989218124858</v>
      </c>
    </row>
    <row r="511" spans="5:10" ht="18">
      <c r="E511" t="str">
        <f t="shared" si="305"/>
        <v>12_2008</v>
      </c>
      <c r="F511" s="3">
        <v>39783</v>
      </c>
      <c r="G511">
        <v>903.25</v>
      </c>
      <c r="H511" s="4">
        <v>1</v>
      </c>
      <c r="I511">
        <f t="shared" si="306"/>
        <v>0.6409028494122758</v>
      </c>
      <c r="J511">
        <f t="shared" si="307"/>
        <v>0.7526910800334025</v>
      </c>
    </row>
    <row r="512" spans="5:10" ht="18">
      <c r="E512" t="str">
        <f t="shared" si="305"/>
        <v>1_2009</v>
      </c>
      <c r="F512" s="3">
        <v>39814</v>
      </c>
      <c r="G512">
        <v>845.849976</v>
      </c>
      <c r="H512" s="4">
        <v>1</v>
      </c>
      <c r="I512">
        <f t="shared" si="306"/>
        <v>0.6001745472390868</v>
      </c>
      <c r="J512">
        <f t="shared" si="307"/>
        <v>0.7319347074884744</v>
      </c>
    </row>
    <row r="513" spans="5:10" ht="18">
      <c r="E513" t="str">
        <f t="shared" si="305"/>
        <v>2_2009</v>
      </c>
      <c r="F513" s="3">
        <v>39845</v>
      </c>
      <c r="G513">
        <v>682.549988</v>
      </c>
      <c r="H513" s="4">
        <v>1</v>
      </c>
      <c r="I513">
        <f t="shared" si="306"/>
        <v>0.48430471317521695</v>
      </c>
      <c r="J513">
        <f t="shared" si="307"/>
        <v>0.6183526177793274</v>
      </c>
    </row>
    <row r="514" spans="5:10" ht="18">
      <c r="E514" t="str">
        <f t="shared" si="305"/>
        <v>3_2009</v>
      </c>
      <c r="F514" s="3">
        <v>39873</v>
      </c>
      <c r="G514">
        <v>834.380005</v>
      </c>
      <c r="H514" s="4">
        <v>1</v>
      </c>
      <c r="I514">
        <f t="shared" si="306"/>
        <v>0.5920360063073667</v>
      </c>
      <c r="J514">
        <f t="shared" si="307"/>
        <v>0.7877138678883383</v>
      </c>
    </row>
    <row r="515" spans="5:10" ht="18">
      <c r="E515" t="str">
        <f t="shared" si="305"/>
        <v>4_2009</v>
      </c>
      <c r="F515" s="3">
        <v>39904</v>
      </c>
      <c r="G515">
        <v>872.809998</v>
      </c>
      <c r="H515" s="4">
        <v>1</v>
      </c>
      <c r="I515">
        <f t="shared" si="306"/>
        <v>0.6216373829562823</v>
      </c>
      <c r="J515">
        <f t="shared" si="307"/>
        <v>0.8603082843510841</v>
      </c>
    </row>
    <row r="516" spans="5:10" ht="18">
      <c r="E516" t="str">
        <f t="shared" si="305"/>
        <v>5_2009</v>
      </c>
      <c r="F516" s="3">
        <v>39934</v>
      </c>
      <c r="G516">
        <v>942.460022</v>
      </c>
      <c r="H516" s="4">
        <v>1</v>
      </c>
      <c r="I516">
        <f t="shared" si="306"/>
        <v>0.7436286025358274</v>
      </c>
      <c r="J516">
        <f t="shared" si="307"/>
        <v>0.9655701403574188</v>
      </c>
    </row>
    <row r="517" spans="5:10" ht="18">
      <c r="E517" t="str">
        <f t="shared" si="305"/>
        <v>6_2009</v>
      </c>
      <c r="F517" s="3">
        <v>39965</v>
      </c>
      <c r="G517">
        <v>896.419983</v>
      </c>
      <c r="H517" s="4">
        <v>1</v>
      </c>
      <c r="I517">
        <f t="shared" si="306"/>
        <v>0.7073016612724611</v>
      </c>
      <c r="J517">
        <f t="shared" si="307"/>
        <v>0.9480650409498801</v>
      </c>
    </row>
    <row r="518" spans="5:10" ht="18">
      <c r="E518" t="str">
        <f t="shared" si="305"/>
        <v>7_2009</v>
      </c>
      <c r="F518" s="3">
        <v>39995</v>
      </c>
      <c r="G518">
        <v>997.080017</v>
      </c>
      <c r="H518" s="4">
        <v>0</v>
      </c>
      <c r="I518">
        <f t="shared" si="306"/>
        <v>0.8061577197116335</v>
      </c>
      <c r="J518">
        <f t="shared" si="307"/>
        <v>1.0802590696480912</v>
      </c>
    </row>
    <row r="519" spans="5:10" ht="18">
      <c r="E519" t="str">
        <f t="shared" si="305"/>
        <v>8_2009</v>
      </c>
      <c r="F519" s="3">
        <v>40026</v>
      </c>
      <c r="G519">
        <v>1003.23999</v>
      </c>
      <c r="H519" s="4">
        <v>0</v>
      </c>
      <c r="I519">
        <f t="shared" si="306"/>
        <v>0.900348174507218</v>
      </c>
      <c r="J519">
        <f t="shared" si="307"/>
        <v>1.1103498940057293</v>
      </c>
    </row>
    <row r="520" spans="5:10" ht="18">
      <c r="E520" t="str">
        <f t="shared" si="305"/>
        <v>9_2009</v>
      </c>
      <c r="F520" s="3">
        <v>40057</v>
      </c>
      <c r="G520">
        <v>1029.849976</v>
      </c>
      <c r="H520" s="4">
        <v>0</v>
      </c>
      <c r="I520">
        <f t="shared" si="306"/>
        <v>1</v>
      </c>
      <c r="J520">
        <f t="shared" si="307"/>
        <v>1.1487461683142937</v>
      </c>
    </row>
    <row r="521" spans="5:10" ht="18">
      <c r="E521" t="str">
        <f aca="true" t="shared" si="308" ref="E521:E584">MONTH(F521)&amp;"_"&amp;YEAR(F521)</f>
        <v>10_2009</v>
      </c>
      <c r="F521" s="3">
        <v>40087</v>
      </c>
      <c r="G521">
        <v>1066.630005</v>
      </c>
      <c r="H521" s="4">
        <v>0</v>
      </c>
      <c r="I521">
        <f t="shared" si="306"/>
        <v>1</v>
      </c>
      <c r="J521">
        <f t="shared" si="307"/>
        <v>1.172148800326589</v>
      </c>
    </row>
    <row r="522" spans="5:10" ht="18">
      <c r="E522" t="str">
        <f t="shared" si="308"/>
        <v>11_2009</v>
      </c>
      <c r="F522" s="3">
        <v>40118</v>
      </c>
      <c r="G522">
        <v>1099.920044</v>
      </c>
      <c r="H522" s="4">
        <v>0</v>
      </c>
      <c r="I522">
        <f t="shared" si="306"/>
        <v>1</v>
      </c>
      <c r="J522">
        <f t="shared" si="307"/>
        <v>1.1811813856690154</v>
      </c>
    </row>
    <row r="523" spans="5:10" ht="18">
      <c r="E523" t="str">
        <f t="shared" si="308"/>
        <v>12_2009</v>
      </c>
      <c r="F523" s="3">
        <v>40148</v>
      </c>
      <c r="G523">
        <v>1115.099976</v>
      </c>
      <c r="H523" s="4">
        <v>0</v>
      </c>
      <c r="I523">
        <f t="shared" si="306"/>
        <v>1</v>
      </c>
      <c r="J523">
        <f t="shared" si="307"/>
        <v>1.1752027864654822</v>
      </c>
    </row>
    <row r="524" spans="5:10" ht="18">
      <c r="E524" t="str">
        <f t="shared" si="308"/>
        <v>1_2010</v>
      </c>
      <c r="F524" s="3">
        <v>40179</v>
      </c>
      <c r="G524">
        <v>1063.109985</v>
      </c>
      <c r="H524" s="4">
        <v>0</v>
      </c>
      <c r="I524">
        <f t="shared" si="306"/>
        <v>0.953376385867665</v>
      </c>
      <c r="J524">
        <f t="shared" si="307"/>
        <v>1.0994324867901426</v>
      </c>
    </row>
    <row r="525" spans="5:10" ht="18">
      <c r="E525" t="str">
        <f t="shared" si="308"/>
        <v>2_2010</v>
      </c>
      <c r="F525" s="3">
        <v>40210</v>
      </c>
      <c r="G525">
        <v>1122.969971</v>
      </c>
      <c r="H525" s="4">
        <v>0</v>
      </c>
      <c r="I525">
        <f t="shared" si="306"/>
        <v>1</v>
      </c>
      <c r="J525">
        <f t="shared" si="307"/>
        <v>1.1188702465489673</v>
      </c>
    </row>
    <row r="526" spans="5:10" ht="18">
      <c r="E526" t="str">
        <f t="shared" si="308"/>
        <v>3_2010</v>
      </c>
      <c r="F526" s="3">
        <v>40238</v>
      </c>
      <c r="G526">
        <v>1178.099976</v>
      </c>
      <c r="H526" s="4">
        <v>0</v>
      </c>
      <c r="I526">
        <f t="shared" si="306"/>
        <v>1</v>
      </c>
      <c r="J526">
        <f t="shared" si="307"/>
        <v>1.1412297027977043</v>
      </c>
    </row>
    <row r="527" spans="5:10" ht="18">
      <c r="E527" t="str">
        <f t="shared" si="308"/>
        <v>4_2010</v>
      </c>
      <c r="F527" s="3">
        <v>40269</v>
      </c>
      <c r="G527">
        <v>1128.150024</v>
      </c>
      <c r="H527" s="4">
        <v>0</v>
      </c>
      <c r="I527">
        <f t="shared" si="306"/>
        <v>0.9576012621869369</v>
      </c>
      <c r="J527">
        <f t="shared" si="307"/>
        <v>1.070771826151953</v>
      </c>
    </row>
    <row r="528" spans="5:10" ht="18">
      <c r="E528" t="str">
        <f t="shared" si="308"/>
        <v>5_2010</v>
      </c>
      <c r="F528" s="3">
        <v>40299</v>
      </c>
      <c r="G528">
        <v>1102.829956</v>
      </c>
      <c r="H528" s="4">
        <v>0</v>
      </c>
      <c r="I528">
        <f t="shared" si="306"/>
        <v>0.9361089707721036</v>
      </c>
      <c r="J528">
        <f t="shared" si="307"/>
        <v>1.0336285340036215</v>
      </c>
    </row>
    <row r="529" spans="5:10" ht="18">
      <c r="E529" t="str">
        <f t="shared" si="308"/>
        <v>6_2010</v>
      </c>
      <c r="F529" s="3">
        <v>40330</v>
      </c>
      <c r="G529">
        <v>1027.369995</v>
      </c>
      <c r="H529" s="4">
        <v>0</v>
      </c>
      <c r="I529">
        <f t="shared" si="306"/>
        <v>0.8720567149896963</v>
      </c>
      <c r="J529">
        <f t="shared" si="307"/>
        <v>0.9531549726904077</v>
      </c>
    </row>
    <row r="530" spans="5:10" ht="18">
      <c r="E530" t="str">
        <f t="shared" si="308"/>
        <v>7_2010</v>
      </c>
      <c r="F530" s="3">
        <v>40360</v>
      </c>
      <c r="G530">
        <v>1125.810059</v>
      </c>
      <c r="H530" s="4">
        <v>0</v>
      </c>
      <c r="I530">
        <f t="shared" si="306"/>
        <v>0.9556150428102547</v>
      </c>
      <c r="J530">
        <f t="shared" si="307"/>
        <v>1.0341910753413603</v>
      </c>
    </row>
    <row r="531" spans="5:10" ht="18">
      <c r="E531" t="str">
        <f t="shared" si="308"/>
        <v>8_2010</v>
      </c>
      <c r="F531" s="3">
        <v>40391</v>
      </c>
      <c r="G531">
        <v>1090.099976</v>
      </c>
      <c r="H531" s="4">
        <v>0</v>
      </c>
      <c r="I531">
        <f t="shared" si="306"/>
        <v>0.9253034531935174</v>
      </c>
      <c r="J531">
        <f t="shared" si="307"/>
        <v>0.9947725821336094</v>
      </c>
    </row>
    <row r="532" spans="5:10" ht="18">
      <c r="E532" t="str">
        <f t="shared" si="308"/>
        <v>9_2010</v>
      </c>
      <c r="F532" s="3">
        <v>40422</v>
      </c>
      <c r="G532">
        <v>1141.199951</v>
      </c>
      <c r="H532" s="4">
        <v>0</v>
      </c>
      <c r="I532">
        <f aca="true" t="shared" si="309" ref="I532:I595">$G532/MAX($G521:$G532)</f>
        <v>0.9686783585843992</v>
      </c>
      <c r="J532">
        <f aca="true" t="shared" si="310" ref="J532:J595">G532/AVERAGE(G521:G532)</f>
        <v>1.0326596806704398</v>
      </c>
    </row>
    <row r="533" spans="5:10" ht="18">
      <c r="E533" t="str">
        <f t="shared" si="308"/>
        <v>10_2010</v>
      </c>
      <c r="F533" s="3">
        <v>40452</v>
      </c>
      <c r="G533">
        <v>1221.060059</v>
      </c>
      <c r="H533" s="4">
        <v>0</v>
      </c>
      <c r="I533">
        <f t="shared" si="309"/>
        <v>1</v>
      </c>
      <c r="J533">
        <f t="shared" si="310"/>
        <v>1.0922053187292033</v>
      </c>
    </row>
    <row r="534" spans="5:10" ht="18">
      <c r="E534" t="str">
        <f t="shared" si="308"/>
        <v>11_2010</v>
      </c>
      <c r="F534" s="3">
        <v>40483</v>
      </c>
      <c r="G534">
        <v>1221.530029</v>
      </c>
      <c r="H534" s="4">
        <v>0</v>
      </c>
      <c r="I534">
        <f t="shared" si="309"/>
        <v>1</v>
      </c>
      <c r="J534">
        <f t="shared" si="310"/>
        <v>1.0828103026638816</v>
      </c>
    </row>
    <row r="535" spans="5:10" ht="18">
      <c r="E535" t="str">
        <f t="shared" si="308"/>
        <v>12_2010</v>
      </c>
      <c r="F535" s="3">
        <v>40513</v>
      </c>
      <c r="G535">
        <v>1273.849976</v>
      </c>
      <c r="H535" s="4">
        <v>0</v>
      </c>
      <c r="I535">
        <f t="shared" si="309"/>
        <v>1</v>
      </c>
      <c r="J535">
        <f t="shared" si="310"/>
        <v>1.1161003557216602</v>
      </c>
    </row>
    <row r="536" spans="5:10" ht="18">
      <c r="E536" t="str">
        <f t="shared" si="308"/>
        <v>1_2011</v>
      </c>
      <c r="F536" s="3">
        <v>40544</v>
      </c>
      <c r="G536">
        <v>1307.099976</v>
      </c>
      <c r="H536" s="4">
        <v>0</v>
      </c>
      <c r="I536">
        <f t="shared" si="309"/>
        <v>1</v>
      </c>
      <c r="J536">
        <f t="shared" si="310"/>
        <v>1.1251880206132236</v>
      </c>
    </row>
    <row r="537" spans="5:10" ht="18">
      <c r="E537" t="str">
        <f t="shared" si="308"/>
        <v>2_2011</v>
      </c>
      <c r="F537" s="3">
        <v>40575</v>
      </c>
      <c r="G537">
        <v>1330.969971</v>
      </c>
      <c r="H537" s="4">
        <v>0</v>
      </c>
      <c r="I537">
        <f t="shared" si="309"/>
        <v>1</v>
      </c>
      <c r="J537">
        <f t="shared" si="310"/>
        <v>1.1288917647921146</v>
      </c>
    </row>
    <row r="538" spans="5:10" ht="18">
      <c r="E538" t="str">
        <f t="shared" si="308"/>
        <v>3_2011</v>
      </c>
      <c r="F538" s="3">
        <v>40603</v>
      </c>
      <c r="G538">
        <v>1325.829956</v>
      </c>
      <c r="H538" s="4">
        <v>0</v>
      </c>
      <c r="I538">
        <f t="shared" si="309"/>
        <v>0.9961381435254034</v>
      </c>
      <c r="J538">
        <f t="shared" si="310"/>
        <v>1.1129114531631406</v>
      </c>
    </row>
    <row r="539" spans="5:10" ht="18">
      <c r="E539" t="str">
        <f t="shared" si="308"/>
        <v>4_2011</v>
      </c>
      <c r="F539" s="3">
        <v>40634</v>
      </c>
      <c r="G539">
        <v>1335.099976</v>
      </c>
      <c r="H539" s="4">
        <v>0</v>
      </c>
      <c r="I539">
        <f t="shared" si="309"/>
        <v>1</v>
      </c>
      <c r="J539">
        <f t="shared" si="310"/>
        <v>1.1047008218830292</v>
      </c>
    </row>
    <row r="540" spans="5:10" ht="18">
      <c r="E540" t="str">
        <f t="shared" si="308"/>
        <v>5_2011</v>
      </c>
      <c r="F540" s="3">
        <v>40664</v>
      </c>
      <c r="G540">
        <v>1312.939941</v>
      </c>
      <c r="H540" s="4">
        <v>0</v>
      </c>
      <c r="I540">
        <f t="shared" si="309"/>
        <v>0.9834019658464889</v>
      </c>
      <c r="J540">
        <f t="shared" si="310"/>
        <v>1.0708509043493157</v>
      </c>
    </row>
    <row r="541" spans="5:10" ht="18">
      <c r="E541" t="str">
        <f t="shared" si="308"/>
        <v>6_2011</v>
      </c>
      <c r="F541" s="3">
        <v>40695</v>
      </c>
      <c r="G541">
        <v>1320.640015</v>
      </c>
      <c r="H541" s="4">
        <v>0</v>
      </c>
      <c r="I541">
        <f t="shared" si="309"/>
        <v>0.989169379627043</v>
      </c>
      <c r="J541">
        <f t="shared" si="310"/>
        <v>1.0560804352254214</v>
      </c>
    </row>
    <row r="542" spans="5:10" ht="18">
      <c r="E542" t="str">
        <f t="shared" si="308"/>
        <v>7_2011</v>
      </c>
      <c r="F542" s="3">
        <v>40725</v>
      </c>
      <c r="G542">
        <v>1200.069946</v>
      </c>
      <c r="H542" s="4">
        <v>0</v>
      </c>
      <c r="I542">
        <f t="shared" si="309"/>
        <v>0.8988614842129247</v>
      </c>
      <c r="J542">
        <f t="shared" si="310"/>
        <v>0.9549381395126982</v>
      </c>
    </row>
    <row r="543" spans="5:10" ht="18">
      <c r="E543" t="str">
        <f t="shared" si="308"/>
        <v>8_2011</v>
      </c>
      <c r="F543" s="3">
        <v>40756</v>
      </c>
      <c r="G543">
        <v>1204.420044</v>
      </c>
      <c r="H543" s="4">
        <v>0</v>
      </c>
      <c r="I543">
        <f t="shared" si="309"/>
        <v>0.9021197405818844</v>
      </c>
      <c r="J543">
        <f t="shared" si="310"/>
        <v>0.9511889782819307</v>
      </c>
    </row>
    <row r="544" spans="5:10" ht="18">
      <c r="E544" t="str">
        <f t="shared" si="308"/>
        <v>9_2011</v>
      </c>
      <c r="F544" s="3">
        <v>40787</v>
      </c>
      <c r="G544">
        <v>1164.969971</v>
      </c>
      <c r="H544" s="4">
        <v>0</v>
      </c>
      <c r="I544">
        <f t="shared" si="309"/>
        <v>0.8725713369348455</v>
      </c>
      <c r="J544">
        <f t="shared" si="310"/>
        <v>0.918596323719812</v>
      </c>
    </row>
    <row r="545" spans="5:10" ht="18">
      <c r="E545" t="str">
        <f t="shared" si="308"/>
        <v>10_2011</v>
      </c>
      <c r="F545" s="3">
        <v>40817</v>
      </c>
      <c r="G545">
        <v>1261.150024</v>
      </c>
      <c r="H545" s="4">
        <v>0</v>
      </c>
      <c r="I545">
        <f t="shared" si="309"/>
        <v>0.9446109255266738</v>
      </c>
      <c r="J545">
        <f t="shared" si="310"/>
        <v>0.9918229861362515</v>
      </c>
    </row>
    <row r="546" spans="5:10" ht="18">
      <c r="E546" t="str">
        <f t="shared" si="308"/>
        <v>11_2011</v>
      </c>
      <c r="F546" s="3">
        <v>40848</v>
      </c>
      <c r="G546">
        <v>1244.579956</v>
      </c>
      <c r="H546" s="4">
        <v>0</v>
      </c>
      <c r="I546">
        <f t="shared" si="309"/>
        <v>0.9321998190193961</v>
      </c>
      <c r="J546">
        <f t="shared" si="310"/>
        <v>0.977315213594774</v>
      </c>
    </row>
    <row r="547" spans="5:10" ht="18">
      <c r="E547" t="str">
        <f t="shared" si="308"/>
        <v>12_2011</v>
      </c>
      <c r="F547" s="3">
        <v>40878</v>
      </c>
      <c r="G547">
        <v>1281.060059</v>
      </c>
      <c r="H547" s="4">
        <v>0</v>
      </c>
      <c r="I547">
        <f t="shared" si="309"/>
        <v>0.9595236926286934</v>
      </c>
      <c r="J547">
        <f t="shared" si="310"/>
        <v>1.005487069573366</v>
      </c>
    </row>
    <row r="548" spans="5:10" ht="18">
      <c r="E548" t="str">
        <f t="shared" si="308"/>
        <v>1_2012</v>
      </c>
      <c r="F548" s="3">
        <v>40909</v>
      </c>
      <c r="G548">
        <v>1325.540039</v>
      </c>
      <c r="H548" s="4">
        <v>0</v>
      </c>
      <c r="I548">
        <f t="shared" si="309"/>
        <v>0.9928395347375844</v>
      </c>
      <c r="J548">
        <f t="shared" si="310"/>
        <v>1.0391454892997143</v>
      </c>
    </row>
    <row r="549" spans="5:10" ht="18">
      <c r="E549" t="str">
        <f t="shared" si="308"/>
        <v>2_2012</v>
      </c>
      <c r="F549" s="3">
        <v>40940</v>
      </c>
      <c r="G549">
        <v>1374.089966</v>
      </c>
      <c r="H549" s="4">
        <v>0</v>
      </c>
      <c r="I549">
        <f t="shared" si="309"/>
        <v>1</v>
      </c>
      <c r="J549">
        <f t="shared" si="310"/>
        <v>1.0741798551657153</v>
      </c>
    </row>
    <row r="550" spans="5:10" ht="18">
      <c r="E550" t="str">
        <f t="shared" si="308"/>
        <v>3_2012</v>
      </c>
      <c r="F550" s="3">
        <v>40969</v>
      </c>
      <c r="G550">
        <v>1398.079956</v>
      </c>
      <c r="H550" s="4">
        <v>0</v>
      </c>
      <c r="I550">
        <f t="shared" si="309"/>
        <v>1</v>
      </c>
      <c r="J550">
        <f t="shared" si="310"/>
        <v>1.0878137328236974</v>
      </c>
    </row>
    <row r="551" spans="5:10" ht="18">
      <c r="E551" t="str">
        <f t="shared" si="308"/>
        <v>4_2012</v>
      </c>
      <c r="F551" s="3">
        <v>41000</v>
      </c>
      <c r="G551">
        <v>1391.569946</v>
      </c>
      <c r="H551" s="4">
        <v>0</v>
      </c>
      <c r="I551">
        <f t="shared" si="309"/>
        <v>0.995343606800125</v>
      </c>
      <c r="J551">
        <f t="shared" si="310"/>
        <v>1.0787984257360654</v>
      </c>
    </row>
    <row r="552" spans="5:10" ht="18">
      <c r="E552" t="str">
        <f t="shared" si="308"/>
        <v>5_2012</v>
      </c>
      <c r="F552" s="3">
        <v>41030</v>
      </c>
      <c r="G552">
        <v>1310.329956</v>
      </c>
      <c r="H552" s="4">
        <v>0</v>
      </c>
      <c r="I552">
        <f t="shared" si="309"/>
        <v>0.9372353493636668</v>
      </c>
      <c r="J552">
        <f t="shared" si="310"/>
        <v>1.0159893771815791</v>
      </c>
    </row>
    <row r="553" spans="5:10" ht="18">
      <c r="E553" t="str">
        <f t="shared" si="308"/>
        <v>6_2012</v>
      </c>
      <c r="F553" s="3">
        <v>41061</v>
      </c>
      <c r="G553">
        <v>1367.579956</v>
      </c>
      <c r="H553" s="4">
        <v>0</v>
      </c>
      <c r="I553">
        <f t="shared" si="309"/>
        <v>0.978184366445491</v>
      </c>
      <c r="J553">
        <f t="shared" si="310"/>
        <v>1.0571728729810077</v>
      </c>
    </row>
    <row r="554" spans="5:10" ht="18">
      <c r="E554" t="str">
        <f t="shared" si="308"/>
        <v>7_2012</v>
      </c>
      <c r="F554" s="3">
        <v>41091</v>
      </c>
      <c r="G554">
        <v>1365</v>
      </c>
      <c r="H554" s="4">
        <v>0</v>
      </c>
      <c r="I554">
        <f t="shared" si="309"/>
        <v>0.9763390098985154</v>
      </c>
      <c r="J554">
        <f t="shared" si="310"/>
        <v>1.0440855316772146</v>
      </c>
    </row>
    <row r="555" spans="5:10" ht="18">
      <c r="E555" t="str">
        <f t="shared" si="308"/>
        <v>8_2012</v>
      </c>
      <c r="F555" s="3">
        <v>41122</v>
      </c>
      <c r="G555">
        <v>1432.119995</v>
      </c>
      <c r="H555" s="4">
        <v>0</v>
      </c>
      <c r="I555">
        <f t="shared" si="309"/>
        <v>1</v>
      </c>
      <c r="J555">
        <f t="shared" si="310"/>
        <v>1.0797539926650679</v>
      </c>
    </row>
    <row r="556" spans="5:10" ht="18">
      <c r="E556" t="str">
        <f t="shared" si="308"/>
        <v>9_2012</v>
      </c>
      <c r="F556" s="3">
        <v>41153</v>
      </c>
      <c r="G556">
        <v>1461.400024</v>
      </c>
      <c r="H556" s="4">
        <v>0</v>
      </c>
      <c r="I556">
        <f t="shared" si="309"/>
        <v>1</v>
      </c>
      <c r="J556">
        <f t="shared" si="310"/>
        <v>1.0816839118610406</v>
      </c>
    </row>
    <row r="557" spans="5:10" ht="18">
      <c r="E557" t="str">
        <f t="shared" si="308"/>
        <v>10_2012</v>
      </c>
      <c r="F557" s="3">
        <v>41183</v>
      </c>
      <c r="G557">
        <v>1427.589966</v>
      </c>
      <c r="H557" s="4">
        <v>0</v>
      </c>
      <c r="I557">
        <f t="shared" si="309"/>
        <v>0.9768646110272678</v>
      </c>
      <c r="J557">
        <f t="shared" si="310"/>
        <v>1.0459211512656943</v>
      </c>
    </row>
    <row r="558" spans="5:10" ht="18">
      <c r="E558" t="str">
        <f t="shared" si="308"/>
        <v>11_2012</v>
      </c>
      <c r="F558" s="3">
        <v>41214</v>
      </c>
      <c r="G558">
        <v>1413.939941</v>
      </c>
      <c r="H558" s="4">
        <v>0</v>
      </c>
      <c r="I558">
        <f t="shared" si="309"/>
        <v>0.9675242355134929</v>
      </c>
      <c r="J558">
        <f t="shared" si="310"/>
        <v>1.025318582148163</v>
      </c>
    </row>
    <row r="559" spans="5:10" ht="18">
      <c r="E559" t="str">
        <f t="shared" si="308"/>
        <v>12_2012</v>
      </c>
      <c r="F559" s="3">
        <v>41244</v>
      </c>
      <c r="G559">
        <v>1459.369995</v>
      </c>
      <c r="H559" s="4">
        <v>0</v>
      </c>
      <c r="I559">
        <f t="shared" si="309"/>
        <v>0.9986109012134518</v>
      </c>
      <c r="J559">
        <f t="shared" si="310"/>
        <v>1.046980841438583</v>
      </c>
    </row>
    <row r="560" spans="5:10" ht="18">
      <c r="E560" t="str">
        <f t="shared" si="308"/>
        <v>1_2013</v>
      </c>
      <c r="F560" s="3">
        <v>41275</v>
      </c>
      <c r="G560">
        <v>1498.109985</v>
      </c>
      <c r="H560" s="4">
        <v>0</v>
      </c>
      <c r="I560">
        <f t="shared" si="309"/>
        <v>1</v>
      </c>
      <c r="J560">
        <f t="shared" si="310"/>
        <v>1.063798370928808</v>
      </c>
    </row>
    <row r="561" spans="5:10" ht="18">
      <c r="E561" t="str">
        <f t="shared" si="308"/>
        <v>2_2013</v>
      </c>
      <c r="F561" s="3">
        <v>41306</v>
      </c>
      <c r="G561">
        <v>1514.680054</v>
      </c>
      <c r="H561" s="4">
        <v>0</v>
      </c>
      <c r="I561">
        <f t="shared" si="309"/>
        <v>1</v>
      </c>
      <c r="J561">
        <f t="shared" si="310"/>
        <v>1.0666905063314853</v>
      </c>
    </row>
    <row r="562" spans="5:10" ht="18">
      <c r="E562" t="str">
        <f t="shared" si="308"/>
        <v>3_2013</v>
      </c>
      <c r="F562" s="3">
        <v>41334</v>
      </c>
      <c r="G562">
        <v>1559.97998</v>
      </c>
      <c r="H562" s="4">
        <v>0</v>
      </c>
      <c r="I562">
        <f t="shared" si="309"/>
        <v>1</v>
      </c>
      <c r="J562">
        <f t="shared" si="310"/>
        <v>1.0882524766390125</v>
      </c>
    </row>
    <row r="563" spans="5:10" ht="18">
      <c r="E563" t="str">
        <f t="shared" si="308"/>
        <v>4_2013</v>
      </c>
      <c r="F563" s="3">
        <v>41365</v>
      </c>
      <c r="G563">
        <v>1597.589966</v>
      </c>
      <c r="H563" s="4">
        <v>0</v>
      </c>
      <c r="I563">
        <f t="shared" si="309"/>
        <v>1</v>
      </c>
      <c r="J563">
        <f t="shared" si="310"/>
        <v>1.1012994712357875</v>
      </c>
    </row>
    <row r="564" spans="5:10" ht="18">
      <c r="E564" t="str">
        <f t="shared" si="308"/>
        <v>5_2013</v>
      </c>
      <c r="F564" s="3">
        <v>41395</v>
      </c>
      <c r="G564">
        <v>1622.560059</v>
      </c>
      <c r="H564" s="4">
        <v>0</v>
      </c>
      <c r="I564">
        <f t="shared" si="309"/>
        <v>1</v>
      </c>
      <c r="J564">
        <f t="shared" si="310"/>
        <v>1.0988041026599173</v>
      </c>
    </row>
    <row r="565" spans="5:10" ht="18">
      <c r="E565" t="str">
        <f t="shared" si="308"/>
        <v>6_2013</v>
      </c>
      <c r="F565" s="3">
        <v>41426</v>
      </c>
      <c r="G565">
        <v>1615.410034</v>
      </c>
      <c r="H565" s="4">
        <v>0</v>
      </c>
      <c r="I565">
        <f t="shared" si="309"/>
        <v>0.9955933680480176</v>
      </c>
      <c r="J565">
        <f t="shared" si="310"/>
        <v>1.0788730035245857</v>
      </c>
    </row>
    <row r="566" spans="5:10" ht="18">
      <c r="E566" t="str">
        <f t="shared" si="308"/>
        <v>7_2013</v>
      </c>
      <c r="F566" s="3">
        <v>41456</v>
      </c>
      <c r="G566">
        <v>1706.869995</v>
      </c>
      <c r="H566" s="4">
        <v>0</v>
      </c>
      <c r="I566">
        <f t="shared" si="309"/>
        <v>1</v>
      </c>
      <c r="J566">
        <f t="shared" si="310"/>
        <v>1.1186709471147966</v>
      </c>
    </row>
    <row r="567" spans="5:10" ht="18">
      <c r="E567" t="str">
        <f t="shared" si="308"/>
        <v>8_2013</v>
      </c>
      <c r="F567" s="3">
        <v>41487</v>
      </c>
      <c r="G567">
        <v>1655.079956</v>
      </c>
      <c r="H567" s="4">
        <v>0</v>
      </c>
      <c r="I567">
        <f t="shared" si="309"/>
        <v>0.9696578889126234</v>
      </c>
      <c r="J567">
        <f t="shared" si="310"/>
        <v>1.0716780675019622</v>
      </c>
    </row>
    <row r="568" spans="5:10" ht="18">
      <c r="E568" t="str">
        <f t="shared" si="308"/>
        <v>9_2013</v>
      </c>
      <c r="F568" s="3">
        <v>41518</v>
      </c>
      <c r="G568">
        <v>1678.660034</v>
      </c>
      <c r="H568" s="4">
        <v>0</v>
      </c>
      <c r="I568">
        <f t="shared" si="309"/>
        <v>0.9834726950015897</v>
      </c>
      <c r="J568">
        <f t="shared" si="310"/>
        <v>1.0743515915657043</v>
      </c>
    </row>
    <row r="569" spans="5:10" ht="18">
      <c r="E569" t="str">
        <f t="shared" si="308"/>
        <v>10_2013</v>
      </c>
      <c r="F569" s="3">
        <v>41548</v>
      </c>
      <c r="G569">
        <v>1756.540039</v>
      </c>
      <c r="H569" s="4">
        <v>0</v>
      </c>
      <c r="I569">
        <f t="shared" si="309"/>
        <v>1</v>
      </c>
      <c r="J569">
        <f t="shared" si="310"/>
        <v>1.1048122247803522</v>
      </c>
    </row>
    <row r="570" spans="5:10" ht="18">
      <c r="E570" t="str">
        <f t="shared" si="308"/>
        <v>11_2013</v>
      </c>
      <c r="F570" s="3">
        <v>41579</v>
      </c>
      <c r="G570">
        <v>1785.030029</v>
      </c>
      <c r="H570" s="4">
        <v>0</v>
      </c>
      <c r="I570">
        <f t="shared" si="309"/>
        <v>1</v>
      </c>
      <c r="J570">
        <f t="shared" si="310"/>
        <v>1.1013106615174413</v>
      </c>
    </row>
    <row r="571" spans="5:10" ht="18">
      <c r="E571" t="str">
        <f t="shared" si="308"/>
        <v>12_2013</v>
      </c>
      <c r="F571" s="3">
        <v>41609</v>
      </c>
      <c r="G571">
        <v>1831.97998</v>
      </c>
      <c r="H571" s="4">
        <v>0</v>
      </c>
      <c r="I571">
        <f t="shared" si="309"/>
        <v>1</v>
      </c>
      <c r="J571">
        <f t="shared" si="310"/>
        <v>1.1090311881553498</v>
      </c>
    </row>
    <row r="572" spans="5:10" ht="18">
      <c r="E572" t="str">
        <f t="shared" si="308"/>
        <v>1_2014</v>
      </c>
      <c r="F572" s="3">
        <v>41640</v>
      </c>
      <c r="G572">
        <v>1773.430054</v>
      </c>
      <c r="H572" s="4">
        <v>0</v>
      </c>
      <c r="I572">
        <f t="shared" si="309"/>
        <v>0.9680400841498278</v>
      </c>
      <c r="J572">
        <f t="shared" si="310"/>
        <v>1.0588795723216449</v>
      </c>
    </row>
    <row r="573" spans="5:10" ht="18">
      <c r="E573" t="str">
        <f t="shared" si="308"/>
        <v>2_2014</v>
      </c>
      <c r="F573" s="3">
        <v>41671</v>
      </c>
      <c r="G573">
        <v>1877.030029</v>
      </c>
      <c r="H573" s="4">
        <v>0</v>
      </c>
      <c r="I573">
        <f t="shared" si="309"/>
        <v>1</v>
      </c>
      <c r="J573">
        <f t="shared" si="310"/>
        <v>1.100888760271779</v>
      </c>
    </row>
    <row r="574" spans="5:10" ht="18">
      <c r="E574" t="str">
        <f t="shared" si="308"/>
        <v>3_2014</v>
      </c>
      <c r="F574" s="3">
        <v>41699</v>
      </c>
      <c r="G574">
        <v>1888.77002</v>
      </c>
      <c r="H574" s="4">
        <v>0</v>
      </c>
      <c r="I574">
        <f t="shared" si="309"/>
        <v>1</v>
      </c>
      <c r="J574">
        <f t="shared" si="310"/>
        <v>1.0902541988604728</v>
      </c>
    </row>
    <row r="575" spans="5:10" ht="18">
      <c r="E575" t="str">
        <f t="shared" si="308"/>
        <v>4_2014</v>
      </c>
      <c r="F575" s="3">
        <v>41730</v>
      </c>
      <c r="G575">
        <v>1883.680054</v>
      </c>
      <c r="H575" s="4">
        <v>0</v>
      </c>
      <c r="I575">
        <f t="shared" si="309"/>
        <v>0.9973051425286812</v>
      </c>
      <c r="J575">
        <f t="shared" si="310"/>
        <v>1.072555987768785</v>
      </c>
    </row>
    <row r="576" spans="5:10" ht="18">
      <c r="E576" t="str">
        <f t="shared" si="308"/>
        <v>5_2014</v>
      </c>
      <c r="F576" s="3">
        <v>41760</v>
      </c>
      <c r="G576">
        <v>1940.459961</v>
      </c>
      <c r="H576" s="4">
        <v>0</v>
      </c>
      <c r="I576">
        <f t="shared" si="309"/>
        <v>1</v>
      </c>
      <c r="J576">
        <f t="shared" si="310"/>
        <v>1.088467472476131</v>
      </c>
    </row>
    <row r="577" spans="5:10" ht="18">
      <c r="E577" t="str">
        <f t="shared" si="308"/>
        <v>6_2014</v>
      </c>
      <c r="F577" s="3">
        <v>41791</v>
      </c>
      <c r="G577">
        <v>1985.439941</v>
      </c>
      <c r="H577" s="4">
        <v>0</v>
      </c>
      <c r="I577">
        <f t="shared" si="309"/>
        <v>1</v>
      </c>
      <c r="J577">
        <f t="shared" si="310"/>
        <v>1.0947623045605388</v>
      </c>
    </row>
    <row r="578" spans="5:10" ht="18">
      <c r="E578" t="str">
        <f t="shared" si="308"/>
        <v>7_2014</v>
      </c>
      <c r="F578" s="3">
        <v>41821</v>
      </c>
      <c r="G578">
        <v>1930.670044</v>
      </c>
      <c r="H578" s="4">
        <v>0</v>
      </c>
      <c r="I578">
        <f t="shared" si="309"/>
        <v>0.972414226253344</v>
      </c>
      <c r="J578">
        <f t="shared" si="310"/>
        <v>1.0537264172693204</v>
      </c>
    </row>
    <row r="579" spans="5:10" ht="18">
      <c r="E579" t="str">
        <f t="shared" si="308"/>
        <v>8_2014</v>
      </c>
      <c r="F579" s="3">
        <v>41852</v>
      </c>
      <c r="G579">
        <v>1997.650024</v>
      </c>
      <c r="H579" s="4">
        <v>0</v>
      </c>
      <c r="I579">
        <f t="shared" si="309"/>
        <v>1</v>
      </c>
      <c r="J579">
        <f t="shared" si="310"/>
        <v>1.0735561402005958</v>
      </c>
    </row>
    <row r="580" spans="5:10" ht="18">
      <c r="E580" t="str">
        <f t="shared" si="308"/>
        <v>9_2014</v>
      </c>
      <c r="F580" s="3">
        <v>41883</v>
      </c>
      <c r="G580">
        <v>1946.170044</v>
      </c>
      <c r="H580" s="4">
        <v>0</v>
      </c>
      <c r="I580">
        <f t="shared" si="309"/>
        <v>0.9742297302422779</v>
      </c>
      <c r="J580">
        <f t="shared" si="310"/>
        <v>1.0335086661044175</v>
      </c>
    </row>
    <row r="581" spans="5:10" ht="18">
      <c r="E581" t="str">
        <f t="shared" si="308"/>
        <v>10_2014</v>
      </c>
      <c r="F581" s="3">
        <v>41913</v>
      </c>
      <c r="G581">
        <v>2031.209961</v>
      </c>
      <c r="H581" s="4">
        <v>0</v>
      </c>
      <c r="I581">
        <f t="shared" si="309"/>
        <v>1</v>
      </c>
      <c r="J581">
        <f t="shared" si="310"/>
        <v>1.0657148882861396</v>
      </c>
    </row>
    <row r="582" spans="5:10" ht="18">
      <c r="E582" t="str">
        <f t="shared" si="308"/>
        <v>11_2014</v>
      </c>
      <c r="F582" s="3">
        <v>41944</v>
      </c>
      <c r="G582">
        <v>2071.919922</v>
      </c>
      <c r="H582" s="4">
        <v>0</v>
      </c>
      <c r="I582">
        <f t="shared" si="309"/>
        <v>1</v>
      </c>
      <c r="J582">
        <f t="shared" si="310"/>
        <v>1.073607342969459</v>
      </c>
    </row>
    <row r="583" spans="5:10" ht="18">
      <c r="E583" t="str">
        <f t="shared" si="308"/>
        <v>12_2014</v>
      </c>
      <c r="F583" s="3">
        <v>41974</v>
      </c>
      <c r="G583">
        <v>2058.899902</v>
      </c>
      <c r="H583" s="4">
        <v>0</v>
      </c>
      <c r="I583">
        <f t="shared" si="309"/>
        <v>0.9937159637002613</v>
      </c>
      <c r="J583">
        <f t="shared" si="310"/>
        <v>1.0565084551078119</v>
      </c>
    </row>
    <row r="584" spans="5:10" ht="18">
      <c r="E584" t="str">
        <f t="shared" si="308"/>
        <v>1_2015</v>
      </c>
      <c r="F584" s="3">
        <v>42005</v>
      </c>
      <c r="G584">
        <v>2062.52002</v>
      </c>
      <c r="H584" s="4">
        <v>0</v>
      </c>
      <c r="I584">
        <f t="shared" si="309"/>
        <v>0.9954631924235149</v>
      </c>
      <c r="J584">
        <f t="shared" si="310"/>
        <v>1.0454423095283643</v>
      </c>
    </row>
    <row r="585" spans="5:10" ht="18">
      <c r="E585" t="str">
        <f aca="true" t="shared" si="311" ref="E585:E648">MONTH(F585)&amp;"_"&amp;YEAR(F585)</f>
        <v>2_2015</v>
      </c>
      <c r="F585" s="3">
        <v>42036</v>
      </c>
      <c r="G585">
        <v>2101.040039</v>
      </c>
      <c r="H585" s="4">
        <v>0</v>
      </c>
      <c r="I585">
        <f t="shared" si="309"/>
        <v>1</v>
      </c>
      <c r="J585">
        <f t="shared" si="310"/>
        <v>1.054984806103956</v>
      </c>
    </row>
    <row r="586" spans="5:10" ht="18">
      <c r="E586" t="str">
        <f t="shared" si="311"/>
        <v>3_2015</v>
      </c>
      <c r="F586" s="3">
        <v>42064</v>
      </c>
      <c r="G586">
        <v>2066.959961</v>
      </c>
      <c r="H586" s="4">
        <v>0</v>
      </c>
      <c r="I586">
        <f t="shared" si="309"/>
        <v>0.983779424776588</v>
      </c>
      <c r="J586">
        <f t="shared" si="310"/>
        <v>1.030191100861926</v>
      </c>
    </row>
    <row r="587" spans="5:10" ht="18">
      <c r="E587" t="str">
        <f t="shared" si="311"/>
        <v>4_2015</v>
      </c>
      <c r="F587" s="3">
        <v>42095</v>
      </c>
      <c r="G587">
        <v>2085.51001</v>
      </c>
      <c r="H587" s="4">
        <v>0</v>
      </c>
      <c r="I587">
        <f t="shared" si="309"/>
        <v>0.9926084088300423</v>
      </c>
      <c r="J587">
        <f t="shared" si="310"/>
        <v>1.0307956354819212</v>
      </c>
    </row>
    <row r="588" spans="5:10" ht="18">
      <c r="E588" t="str">
        <f t="shared" si="311"/>
        <v>5_2015</v>
      </c>
      <c r="F588" s="3">
        <v>42125</v>
      </c>
      <c r="G588">
        <v>2095.840088</v>
      </c>
      <c r="H588" s="4">
        <v>0</v>
      </c>
      <c r="I588">
        <f t="shared" si="309"/>
        <v>0.9975250585883766</v>
      </c>
      <c r="J588">
        <f t="shared" si="310"/>
        <v>1.0293139103157305</v>
      </c>
    </row>
    <row r="589" spans="5:10" ht="18">
      <c r="E589" t="str">
        <f t="shared" si="311"/>
        <v>6_2015</v>
      </c>
      <c r="F589" s="3">
        <v>42156</v>
      </c>
      <c r="G589">
        <v>2076.780029</v>
      </c>
      <c r="H589" s="4">
        <v>0</v>
      </c>
      <c r="I589">
        <f t="shared" si="309"/>
        <v>0.9884533328495984</v>
      </c>
      <c r="J589">
        <f t="shared" si="310"/>
        <v>1.01615443657635</v>
      </c>
    </row>
    <row r="590" spans="5:10" ht="18">
      <c r="E590" t="str">
        <f t="shared" si="311"/>
        <v>7_2015</v>
      </c>
      <c r="F590" s="3">
        <v>42186</v>
      </c>
      <c r="G590">
        <v>2083.560059</v>
      </c>
      <c r="H590" s="4">
        <v>0</v>
      </c>
      <c r="I590">
        <f t="shared" si="309"/>
        <v>0.9916803203767979</v>
      </c>
      <c r="J590">
        <f t="shared" si="310"/>
        <v>1.0131558415946715</v>
      </c>
    </row>
    <row r="591" spans="5:10" ht="18">
      <c r="E591" t="str">
        <f t="shared" si="311"/>
        <v>8_2015</v>
      </c>
      <c r="F591" s="3">
        <v>42217</v>
      </c>
      <c r="G591">
        <v>1951.130005</v>
      </c>
      <c r="H591" s="4">
        <v>0</v>
      </c>
      <c r="I591">
        <f t="shared" si="309"/>
        <v>0.9286496062819677</v>
      </c>
      <c r="J591">
        <f t="shared" si="310"/>
        <v>0.9505520167223779</v>
      </c>
    </row>
    <row r="592" spans="5:10" ht="18">
      <c r="E592" t="str">
        <f t="shared" si="311"/>
        <v>9_2015</v>
      </c>
      <c r="F592" s="3">
        <v>42248</v>
      </c>
      <c r="G592">
        <v>1923.819946</v>
      </c>
      <c r="H592" s="4">
        <v>0</v>
      </c>
      <c r="I592">
        <f t="shared" si="309"/>
        <v>0.9156512538026887</v>
      </c>
      <c r="J592">
        <f t="shared" si="310"/>
        <v>0.9380983041867572</v>
      </c>
    </row>
    <row r="593" spans="5:10" ht="18">
      <c r="E593" t="str">
        <f t="shared" si="311"/>
        <v>10_2015</v>
      </c>
      <c r="F593" s="3">
        <v>42278</v>
      </c>
      <c r="G593">
        <v>2099.929932</v>
      </c>
      <c r="H593" s="4">
        <v>0</v>
      </c>
      <c r="I593">
        <f t="shared" si="309"/>
        <v>0.99947163929321</v>
      </c>
      <c r="J593">
        <f t="shared" si="310"/>
        <v>1.021122099595858</v>
      </c>
    </row>
    <row r="594" spans="5:10" ht="18">
      <c r="E594" t="str">
        <f t="shared" si="311"/>
        <v>11_2015</v>
      </c>
      <c r="F594" s="3">
        <v>42309</v>
      </c>
      <c r="G594">
        <v>2049.620117</v>
      </c>
      <c r="H594" s="4">
        <v>0</v>
      </c>
      <c r="I594">
        <f t="shared" si="309"/>
        <v>0.9755264435491322</v>
      </c>
      <c r="J594">
        <f t="shared" si="310"/>
        <v>0.9975596343494871</v>
      </c>
    </row>
    <row r="595" spans="5:10" ht="18">
      <c r="E595" t="str">
        <f t="shared" si="311"/>
        <v>12_2015</v>
      </c>
      <c r="F595" s="3">
        <v>42339</v>
      </c>
      <c r="G595">
        <v>2043.939941</v>
      </c>
      <c r="H595" s="4">
        <v>0</v>
      </c>
      <c r="I595">
        <f t="shared" si="309"/>
        <v>0.972822936764605</v>
      </c>
      <c r="J595">
        <f t="shared" si="310"/>
        <v>0.9953990315059199</v>
      </c>
    </row>
    <row r="596" spans="5:10" ht="18">
      <c r="E596" t="str">
        <f t="shared" si="311"/>
        <v>1_2016</v>
      </c>
      <c r="F596" s="3">
        <v>42370</v>
      </c>
      <c r="G596">
        <v>1915.449951</v>
      </c>
      <c r="H596" s="4">
        <v>0</v>
      </c>
      <c r="I596">
        <f aca="true" t="shared" si="312" ref="I596:I642">$G596/MAX($G585:$G596)</f>
        <v>0.9116675148711909</v>
      </c>
      <c r="J596">
        <f aca="true" t="shared" si="313" ref="J596:J641">G596/AVERAGE(G585:G596)</f>
        <v>0.9384254706254789</v>
      </c>
    </row>
    <row r="597" spans="5:10" ht="18">
      <c r="E597" t="str">
        <f t="shared" si="311"/>
        <v>2_2016</v>
      </c>
      <c r="F597" s="3">
        <v>42401</v>
      </c>
      <c r="G597">
        <v>1993.400024</v>
      </c>
      <c r="H597" s="4">
        <v>0</v>
      </c>
      <c r="I597">
        <f t="shared" si="312"/>
        <v>0.9492697797309172</v>
      </c>
      <c r="J597">
        <f t="shared" si="313"/>
        <v>0.9809259034591931</v>
      </c>
    </row>
    <row r="598" spans="5:10" ht="18">
      <c r="E598" t="str">
        <f t="shared" si="311"/>
        <v>3_2016</v>
      </c>
      <c r="F598" s="3">
        <v>42430</v>
      </c>
      <c r="G598">
        <v>2059.73999</v>
      </c>
      <c r="H598" s="4">
        <v>0</v>
      </c>
      <c r="I598">
        <f t="shared" si="312"/>
        <v>0.9808612938043497</v>
      </c>
      <c r="J598">
        <f t="shared" si="313"/>
        <v>1.0138711050754043</v>
      </c>
    </row>
    <row r="599" spans="5:10" ht="18">
      <c r="E599" t="str">
        <f t="shared" si="311"/>
        <v>4_2016</v>
      </c>
      <c r="F599" s="3">
        <v>42461</v>
      </c>
      <c r="G599">
        <v>2050.629883</v>
      </c>
      <c r="H599" s="4">
        <v>0</v>
      </c>
      <c r="I599">
        <f t="shared" si="312"/>
        <v>0.9765230028636975</v>
      </c>
      <c r="J599">
        <f t="shared" si="313"/>
        <v>1.0108330744606915</v>
      </c>
    </row>
    <row r="600" spans="5:10" ht="18">
      <c r="E600" t="str">
        <f t="shared" si="311"/>
        <v>5_2016</v>
      </c>
      <c r="F600" s="3">
        <v>42491</v>
      </c>
      <c r="G600">
        <v>2105.26001</v>
      </c>
      <c r="H600" s="4">
        <v>0</v>
      </c>
      <c r="I600">
        <f t="shared" si="312"/>
        <v>1</v>
      </c>
      <c r="J600">
        <f t="shared" si="313"/>
        <v>1.0373609215859307</v>
      </c>
    </row>
    <row r="601" spans="5:10" ht="18">
      <c r="E601" t="str">
        <f t="shared" si="311"/>
        <v>6_2016</v>
      </c>
      <c r="F601" s="3">
        <v>42522</v>
      </c>
      <c r="G601">
        <v>2098.860107</v>
      </c>
      <c r="H601" s="4">
        <v>0</v>
      </c>
      <c r="I601">
        <f t="shared" si="312"/>
        <v>0.9969600415295021</v>
      </c>
      <c r="J601">
        <f t="shared" si="313"/>
        <v>1.0332705644378486</v>
      </c>
    </row>
    <row r="602" spans="5:10" ht="18">
      <c r="E602" t="str">
        <f t="shared" si="311"/>
        <v>7_2016</v>
      </c>
      <c r="F602" s="3">
        <v>42552</v>
      </c>
      <c r="G602">
        <v>2164.25</v>
      </c>
      <c r="H602" s="4">
        <v>0</v>
      </c>
      <c r="I602">
        <f t="shared" si="312"/>
        <v>1</v>
      </c>
      <c r="J602">
        <f t="shared" si="313"/>
        <v>1.0619466896230902</v>
      </c>
    </row>
    <row r="603" spans="5:10" ht="18">
      <c r="E603" t="str">
        <f t="shared" si="311"/>
        <v>8_2016</v>
      </c>
      <c r="F603" s="3">
        <v>42583</v>
      </c>
      <c r="G603">
        <v>2170.860107</v>
      </c>
      <c r="H603" s="4">
        <v>0</v>
      </c>
      <c r="I603">
        <f t="shared" si="312"/>
        <v>1</v>
      </c>
      <c r="J603">
        <f t="shared" si="313"/>
        <v>1.0557049215730077</v>
      </c>
    </row>
    <row r="604" spans="5:10" ht="18">
      <c r="E604" t="str">
        <f t="shared" si="311"/>
        <v>9_2016</v>
      </c>
      <c r="F604" s="3">
        <v>42614</v>
      </c>
      <c r="G604">
        <v>2160.77002</v>
      </c>
      <c r="H604" s="4">
        <v>0</v>
      </c>
      <c r="I604">
        <f t="shared" si="312"/>
        <v>0.9953520326033611</v>
      </c>
      <c r="J604">
        <f t="shared" si="313"/>
        <v>1.040803676302341</v>
      </c>
    </row>
    <row r="605" spans="5:10" ht="18">
      <c r="E605" t="str">
        <f t="shared" si="311"/>
        <v>10_2016</v>
      </c>
      <c r="F605" s="3">
        <v>42644</v>
      </c>
      <c r="G605">
        <v>2088.659912</v>
      </c>
      <c r="H605" s="4">
        <v>0</v>
      </c>
      <c r="I605">
        <f t="shared" si="312"/>
        <v>0.962134734184417</v>
      </c>
      <c r="J605">
        <f t="shared" si="313"/>
        <v>1.0065248789465773</v>
      </c>
    </row>
    <row r="606" spans="5:10" ht="18">
      <c r="E606" t="str">
        <f t="shared" si="311"/>
        <v>11_2016</v>
      </c>
      <c r="F606" s="3">
        <v>42675</v>
      </c>
      <c r="G606">
        <v>2191.080078</v>
      </c>
      <c r="H606" s="4">
        <v>0</v>
      </c>
      <c r="I606">
        <f t="shared" si="312"/>
        <v>1</v>
      </c>
      <c r="J606">
        <f t="shared" si="313"/>
        <v>1.0499167792808308</v>
      </c>
    </row>
    <row r="607" spans="5:10" ht="18">
      <c r="E607" t="str">
        <f t="shared" si="311"/>
        <v>12_2016</v>
      </c>
      <c r="F607" s="3">
        <v>42705</v>
      </c>
      <c r="G607">
        <v>2269</v>
      </c>
      <c r="H607" s="4">
        <v>0</v>
      </c>
      <c r="I607">
        <f t="shared" si="312"/>
        <v>1</v>
      </c>
      <c r="J607">
        <f t="shared" si="313"/>
        <v>1.0775701683728822</v>
      </c>
    </row>
    <row r="608" spans="5:10" ht="18">
      <c r="E608" t="str">
        <f t="shared" si="311"/>
        <v>1_2017</v>
      </c>
      <c r="F608" s="3">
        <v>42736</v>
      </c>
      <c r="G608">
        <v>2280.850098</v>
      </c>
      <c r="H608" s="4">
        <v>0</v>
      </c>
      <c r="I608">
        <f t="shared" si="312"/>
        <v>1</v>
      </c>
      <c r="J608">
        <f t="shared" si="313"/>
        <v>1.0677570529764195</v>
      </c>
    </row>
    <row r="609" spans="5:10" ht="18">
      <c r="E609" t="str">
        <f t="shared" si="311"/>
        <v>2_2017</v>
      </c>
      <c r="F609" s="3">
        <v>42767</v>
      </c>
      <c r="G609">
        <v>2381.919922</v>
      </c>
      <c r="H609" s="4">
        <v>0</v>
      </c>
      <c r="I609">
        <f t="shared" si="312"/>
        <v>1</v>
      </c>
      <c r="J609">
        <f t="shared" si="313"/>
        <v>1.098423285500519</v>
      </c>
    </row>
    <row r="610" spans="5:10" ht="18">
      <c r="E610" t="str">
        <f t="shared" si="311"/>
        <v>3_2017</v>
      </c>
      <c r="F610" s="3">
        <v>42795</v>
      </c>
      <c r="G610">
        <v>2357.48999</v>
      </c>
      <c r="H610" s="4">
        <v>0</v>
      </c>
      <c r="I610">
        <f t="shared" si="312"/>
        <v>0.9897435964264125</v>
      </c>
      <c r="J610">
        <f t="shared" si="313"/>
        <v>1.074858565393699</v>
      </c>
    </row>
    <row r="611" spans="5:10" ht="18">
      <c r="E611" t="str">
        <f t="shared" si="311"/>
        <v>4_2017</v>
      </c>
      <c r="F611" s="3">
        <v>42826</v>
      </c>
      <c r="G611">
        <v>2389.52002</v>
      </c>
      <c r="H611" s="4">
        <v>0</v>
      </c>
      <c r="I611">
        <f t="shared" si="312"/>
        <v>1</v>
      </c>
      <c r="J611">
        <f t="shared" si="313"/>
        <v>1.075612598000124</v>
      </c>
    </row>
    <row r="612" spans="5:10" ht="18">
      <c r="E612" t="str">
        <f t="shared" si="311"/>
        <v>5_2017</v>
      </c>
      <c r="F612" s="3">
        <v>42856</v>
      </c>
      <c r="G612">
        <v>2430.060059</v>
      </c>
      <c r="H612" s="4">
        <v>0</v>
      </c>
      <c r="I612">
        <f t="shared" si="312"/>
        <v>1</v>
      </c>
      <c r="J612">
        <f t="shared" si="313"/>
        <v>1.0806943092896901</v>
      </c>
    </row>
    <row r="613" spans="5:10" ht="18">
      <c r="E613" t="str">
        <f t="shared" si="311"/>
        <v>6_2017</v>
      </c>
      <c r="F613" s="3">
        <v>42887</v>
      </c>
      <c r="G613">
        <v>2409.75</v>
      </c>
      <c r="H613" s="4">
        <v>0</v>
      </c>
      <c r="I613">
        <f t="shared" si="312"/>
        <v>0.9916421575982127</v>
      </c>
      <c r="J613">
        <f t="shared" si="313"/>
        <v>1.0594554589325786</v>
      </c>
    </row>
    <row r="614" spans="5:10" ht="18">
      <c r="E614" t="str">
        <f t="shared" si="311"/>
        <v>7_2017</v>
      </c>
      <c r="F614" s="3">
        <v>42917</v>
      </c>
      <c r="G614">
        <v>2472.159912</v>
      </c>
      <c r="H614" s="4">
        <v>0</v>
      </c>
      <c r="I614">
        <f t="shared" si="312"/>
        <v>1</v>
      </c>
      <c r="J614">
        <f t="shared" si="313"/>
        <v>1.0747695762925886</v>
      </c>
    </row>
    <row r="615" spans="5:10" ht="18">
      <c r="E615" t="str">
        <f t="shared" si="311"/>
        <v>8_2017</v>
      </c>
      <c r="F615" s="3">
        <v>42948</v>
      </c>
      <c r="G615">
        <v>2471.649902</v>
      </c>
      <c r="H615" s="4">
        <v>0</v>
      </c>
      <c r="I615">
        <f t="shared" si="312"/>
        <v>0.999793698620577</v>
      </c>
      <c r="J615">
        <f t="shared" si="313"/>
        <v>1.0629643616553937</v>
      </c>
    </row>
    <row r="616" spans="5:10" ht="18">
      <c r="E616" t="str">
        <f t="shared" si="311"/>
        <v>9_2017</v>
      </c>
      <c r="F616" s="3">
        <v>42979</v>
      </c>
      <c r="G616">
        <v>2552.070068</v>
      </c>
      <c r="H616" s="4">
        <v>0</v>
      </c>
      <c r="I616">
        <f t="shared" si="312"/>
        <v>1</v>
      </c>
      <c r="J616">
        <f t="shared" si="313"/>
        <v>1.0823712999307094</v>
      </c>
    </row>
    <row r="617" spans="5:10" ht="18">
      <c r="E617" t="str">
        <f t="shared" si="311"/>
        <v>10_2017</v>
      </c>
      <c r="F617" s="3">
        <v>43009</v>
      </c>
      <c r="G617">
        <v>2579.850098</v>
      </c>
      <c r="H617" s="4">
        <v>0</v>
      </c>
      <c r="I617">
        <f t="shared" si="312"/>
        <v>1</v>
      </c>
      <c r="J617">
        <f t="shared" si="313"/>
        <v>1.0754827453467397</v>
      </c>
    </row>
    <row r="618" spans="5:10" ht="18">
      <c r="E618" t="str">
        <f t="shared" si="311"/>
        <v>11_2017</v>
      </c>
      <c r="F618" s="3">
        <v>43040</v>
      </c>
      <c r="G618">
        <v>2647.580078</v>
      </c>
      <c r="H618" s="4">
        <v>0</v>
      </c>
      <c r="I618">
        <f t="shared" si="312"/>
        <v>1</v>
      </c>
      <c r="J618">
        <f t="shared" si="313"/>
        <v>1.0864875666863756</v>
      </c>
    </row>
    <row r="619" spans="5:10" ht="18">
      <c r="E619" t="str">
        <f t="shared" si="311"/>
        <v>12_2017</v>
      </c>
      <c r="F619" s="3">
        <v>43070</v>
      </c>
      <c r="G619">
        <v>2723.98999</v>
      </c>
      <c r="H619" s="4">
        <v>0</v>
      </c>
      <c r="I619">
        <f t="shared" si="312"/>
        <v>1</v>
      </c>
      <c r="J619">
        <f t="shared" si="313"/>
        <v>1.1007172713776336</v>
      </c>
    </row>
    <row r="620" spans="5:10" ht="18">
      <c r="E620" t="str">
        <f t="shared" si="311"/>
        <v>1_2018</v>
      </c>
      <c r="F620" s="3">
        <v>43101</v>
      </c>
      <c r="G620">
        <v>2821.97998</v>
      </c>
      <c r="H620" s="4">
        <v>0</v>
      </c>
      <c r="I620">
        <f t="shared" si="312"/>
        <v>1</v>
      </c>
      <c r="J620">
        <f t="shared" si="313"/>
        <v>1.1199066519144367</v>
      </c>
    </row>
    <row r="621" spans="5:10" ht="18">
      <c r="E621" t="str">
        <f t="shared" si="311"/>
        <v>2_2018</v>
      </c>
      <c r="F621" s="3">
        <v>43132</v>
      </c>
      <c r="G621">
        <v>2677.669922</v>
      </c>
      <c r="H621" s="4">
        <v>0</v>
      </c>
      <c r="I621">
        <f t="shared" si="312"/>
        <v>0.9488621255208196</v>
      </c>
      <c r="J621">
        <f t="shared" si="313"/>
        <v>1.05234430743421</v>
      </c>
    </row>
    <row r="622" spans="5:10" ht="18">
      <c r="E622" t="str">
        <f t="shared" si="311"/>
        <v>3_2018</v>
      </c>
      <c r="F622" s="3">
        <v>43160</v>
      </c>
      <c r="G622">
        <v>2662.840088</v>
      </c>
      <c r="H622" s="4">
        <v>0</v>
      </c>
      <c r="I622">
        <f t="shared" si="312"/>
        <v>0.94360700886333</v>
      </c>
      <c r="J622">
        <f t="shared" si="313"/>
        <v>1.0361541099347185</v>
      </c>
    </row>
    <row r="623" spans="5:10" ht="18">
      <c r="E623" t="str">
        <f t="shared" si="311"/>
        <v>4_2018</v>
      </c>
      <c r="F623" s="3">
        <v>43191</v>
      </c>
      <c r="G623">
        <v>2629.72998</v>
      </c>
      <c r="H623" s="4">
        <v>0</v>
      </c>
      <c r="I623">
        <f t="shared" si="312"/>
        <v>0.9318740737487443</v>
      </c>
      <c r="J623">
        <f t="shared" si="313"/>
        <v>1.0153616465289679</v>
      </c>
    </row>
    <row r="624" spans="5:10" ht="18">
      <c r="E624" t="str">
        <f t="shared" si="311"/>
        <v>5_2018</v>
      </c>
      <c r="F624" s="3">
        <v>43221</v>
      </c>
      <c r="G624">
        <v>2705.27002</v>
      </c>
      <c r="H624" s="4">
        <v>0</v>
      </c>
      <c r="I624">
        <f t="shared" si="312"/>
        <v>0.9586425272939038</v>
      </c>
      <c r="J624">
        <f t="shared" si="313"/>
        <v>1.0353601169290416</v>
      </c>
    </row>
    <row r="625" spans="5:10" ht="18">
      <c r="E625" t="str">
        <f t="shared" si="311"/>
        <v>6_2018</v>
      </c>
      <c r="F625" s="3">
        <v>43252</v>
      </c>
      <c r="G625">
        <v>2736.610107</v>
      </c>
      <c r="H625" s="4">
        <v>0</v>
      </c>
      <c r="I625">
        <f t="shared" si="312"/>
        <v>0.969748235775932</v>
      </c>
      <c r="J625">
        <f t="shared" si="313"/>
        <v>1.036548925669333</v>
      </c>
    </row>
    <row r="626" spans="5:10" ht="18">
      <c r="E626" t="str">
        <f t="shared" si="311"/>
        <v>7_2018</v>
      </c>
      <c r="F626" s="3">
        <v>43282</v>
      </c>
      <c r="G626">
        <v>2827.219971</v>
      </c>
      <c r="H626" s="4">
        <v>0</v>
      </c>
      <c r="I626">
        <f t="shared" si="312"/>
        <v>1</v>
      </c>
      <c r="J626">
        <f t="shared" si="313"/>
        <v>1.059000883242525</v>
      </c>
    </row>
    <row r="627" spans="5:10" ht="18">
      <c r="E627" t="str">
        <f t="shared" si="311"/>
        <v>8_2018</v>
      </c>
      <c r="F627" s="3">
        <v>43313</v>
      </c>
      <c r="G627">
        <v>2878.050049</v>
      </c>
      <c r="H627" s="4">
        <v>0</v>
      </c>
      <c r="I627">
        <f t="shared" si="312"/>
        <v>1</v>
      </c>
      <c r="J627">
        <f t="shared" si="313"/>
        <v>1.0645362404654761</v>
      </c>
    </row>
    <row r="628" spans="5:10" ht="18">
      <c r="E628" t="str">
        <f t="shared" si="311"/>
        <v>9_2018</v>
      </c>
      <c r="F628" s="3">
        <v>43344</v>
      </c>
      <c r="G628">
        <v>2925.51001</v>
      </c>
      <c r="H628" s="4">
        <v>0</v>
      </c>
      <c r="I628">
        <f t="shared" si="312"/>
        <v>1</v>
      </c>
      <c r="J628">
        <f t="shared" si="313"/>
        <v>1.0697769037507388</v>
      </c>
    </row>
    <row r="629" spans="5:10" ht="18">
      <c r="E629" t="str">
        <f t="shared" si="311"/>
        <v>10_2018</v>
      </c>
      <c r="F629" s="3">
        <v>43374</v>
      </c>
      <c r="G629">
        <v>2740.370117</v>
      </c>
      <c r="H629" s="4">
        <v>0</v>
      </c>
      <c r="I629">
        <f t="shared" si="312"/>
        <v>0.9367153445494449</v>
      </c>
      <c r="J629">
        <f t="shared" si="313"/>
        <v>0.9971986714569206</v>
      </c>
    </row>
    <row r="630" spans="5:10" ht="18">
      <c r="E630" t="str">
        <f t="shared" si="311"/>
        <v>11_2018</v>
      </c>
      <c r="F630" s="3">
        <v>43405</v>
      </c>
      <c r="G630">
        <v>2673.45</v>
      </c>
      <c r="H630" s="4">
        <v>0</v>
      </c>
      <c r="I630">
        <f t="shared" si="312"/>
        <v>0.9138406605554564</v>
      </c>
      <c r="J630">
        <f t="shared" si="313"/>
        <v>0.9720843898643491</v>
      </c>
    </row>
    <row r="631" spans="5:10" ht="18">
      <c r="E631" t="str">
        <f t="shared" si="311"/>
        <v>12_2018</v>
      </c>
      <c r="F631" s="3">
        <v>43435</v>
      </c>
      <c r="G631">
        <v>2485.74</v>
      </c>
      <c r="H631" s="4">
        <v>0</v>
      </c>
      <c r="I631">
        <f t="shared" si="312"/>
        <v>0.8496774892252035</v>
      </c>
      <c r="J631">
        <f t="shared" si="313"/>
        <v>0.910404077648249</v>
      </c>
    </row>
    <row r="632" spans="5:10" ht="18">
      <c r="E632" t="str">
        <f t="shared" si="311"/>
        <v>1_2019</v>
      </c>
      <c r="F632" s="3">
        <v>43466</v>
      </c>
      <c r="G632">
        <v>2704.1</v>
      </c>
      <c r="H632" s="4">
        <v>0</v>
      </c>
      <c r="I632">
        <f t="shared" si="312"/>
        <v>0.9243174662731712</v>
      </c>
      <c r="J632">
        <f t="shared" si="313"/>
        <v>0.9939546383323686</v>
      </c>
    </row>
    <row r="633" spans="5:10" ht="18">
      <c r="E633" t="str">
        <f t="shared" si="311"/>
        <v>2_2019</v>
      </c>
      <c r="F633" s="3">
        <v>43497</v>
      </c>
      <c r="G633">
        <v>2784.49</v>
      </c>
      <c r="H633" s="4">
        <v>0</v>
      </c>
      <c r="I633">
        <f t="shared" si="312"/>
        <v>0.9517964356580684</v>
      </c>
      <c r="J633">
        <f t="shared" si="313"/>
        <v>1.0201658470393982</v>
      </c>
    </row>
    <row r="634" spans="5:10" ht="18">
      <c r="E634" t="str">
        <f t="shared" si="311"/>
        <v>3_2019</v>
      </c>
      <c r="F634" s="3">
        <v>43525</v>
      </c>
      <c r="G634">
        <v>2834.4</v>
      </c>
      <c r="H634" s="4">
        <v>0</v>
      </c>
      <c r="I634">
        <f t="shared" si="312"/>
        <v>0.9688567088512543</v>
      </c>
      <c r="J634">
        <f t="shared" si="313"/>
        <v>1.033040598938303</v>
      </c>
    </row>
    <row r="635" spans="5:10" ht="18">
      <c r="E635" t="str">
        <f t="shared" si="311"/>
        <v>4_2019</v>
      </c>
      <c r="F635" s="3">
        <v>43556</v>
      </c>
      <c r="G635">
        <v>2945.83</v>
      </c>
      <c r="H635" s="4">
        <v>0</v>
      </c>
      <c r="I635">
        <f t="shared" si="312"/>
        <v>1</v>
      </c>
      <c r="J635">
        <f t="shared" si="313"/>
        <v>1.063443252937229</v>
      </c>
    </row>
    <row r="636" spans="5:10" ht="18">
      <c r="E636" t="str">
        <f t="shared" si="311"/>
        <v>5_2019</v>
      </c>
      <c r="F636" s="3">
        <v>43586</v>
      </c>
      <c r="G636">
        <v>2752.06</v>
      </c>
      <c r="H636" s="4">
        <v>0</v>
      </c>
      <c r="I636">
        <f t="shared" si="312"/>
        <v>0.9342222735188385</v>
      </c>
      <c r="J636">
        <f t="shared" si="313"/>
        <v>0.9920959025568095</v>
      </c>
    </row>
    <row r="637" spans="5:10" ht="18">
      <c r="E637" t="str">
        <f t="shared" si="311"/>
        <v>6_2019</v>
      </c>
      <c r="F637" s="3">
        <v>43617</v>
      </c>
      <c r="G637">
        <v>2941.76</v>
      </c>
      <c r="H637" s="4">
        <v>0</v>
      </c>
      <c r="I637">
        <f t="shared" si="312"/>
        <v>0.9986183859896872</v>
      </c>
      <c r="J637">
        <f t="shared" si="313"/>
        <v>1.0539856365442581</v>
      </c>
    </row>
    <row r="638" spans="5:10" ht="18">
      <c r="E638" t="str">
        <f t="shared" si="311"/>
        <v>7_2019</v>
      </c>
      <c r="F638" s="3">
        <v>43647</v>
      </c>
      <c r="G638">
        <v>2980.38</v>
      </c>
      <c r="H638" s="4">
        <v>0</v>
      </c>
      <c r="I638">
        <f t="shared" si="312"/>
        <v>1</v>
      </c>
      <c r="J638">
        <f t="shared" si="313"/>
        <v>1.0629617487449892</v>
      </c>
    </row>
    <row r="639" spans="5:10" ht="18">
      <c r="E639" t="str">
        <f t="shared" si="311"/>
        <v>8_2019</v>
      </c>
      <c r="F639" s="3">
        <v>43678</v>
      </c>
      <c r="G639">
        <v>2926.46</v>
      </c>
      <c r="H639" s="4">
        <v>0</v>
      </c>
      <c r="I639">
        <f t="shared" si="312"/>
        <v>0.9819083472577322</v>
      </c>
      <c r="J639">
        <f t="shared" si="313"/>
        <v>1.0422314548684164</v>
      </c>
    </row>
    <row r="640" spans="5:10" ht="18">
      <c r="E640" t="str">
        <f t="shared" si="311"/>
        <v>9_2019</v>
      </c>
      <c r="F640" s="3">
        <v>43709</v>
      </c>
      <c r="G640">
        <v>2976.74</v>
      </c>
      <c r="H640" s="4">
        <v>0</v>
      </c>
      <c r="I640">
        <f t="shared" si="312"/>
        <v>0.998778679228823</v>
      </c>
      <c r="J640">
        <f t="shared" si="313"/>
        <v>1.0585287960791578</v>
      </c>
    </row>
    <row r="641" spans="5:10" ht="18">
      <c r="E641" t="str">
        <f t="shared" si="311"/>
        <v>10_2019</v>
      </c>
      <c r="F641" s="3">
        <v>43739</v>
      </c>
      <c r="G641">
        <v>3037.56</v>
      </c>
      <c r="H641" s="4">
        <v>0</v>
      </c>
      <c r="I641">
        <f t="shared" si="312"/>
        <v>1</v>
      </c>
      <c r="J641">
        <f t="shared" si="313"/>
        <v>1.0707267902888613</v>
      </c>
    </row>
    <row r="642" spans="5:10" ht="18">
      <c r="E642" t="str">
        <f t="shared" si="311"/>
        <v>11_2019</v>
      </c>
      <c r="F642" s="3">
        <v>43770</v>
      </c>
      <c r="G642">
        <v>3079.32</v>
      </c>
      <c r="H642" s="4">
        <v>0</v>
      </c>
      <c r="I642">
        <f t="shared" si="312"/>
        <v>1</v>
      </c>
      <c r="J642">
        <f>G642/AVERAGE(G631:G642)</f>
        <v>1.0726584697772115</v>
      </c>
    </row>
    <row r="643" spans="5:9" ht="18">
      <c r="E643" t="str">
        <f t="shared" si="311"/>
        <v>12_2019</v>
      </c>
      <c r="F643" s="3">
        <v>43800</v>
      </c>
      <c r="H643" s="4"/>
      <c r="I643" s="3"/>
    </row>
    <row r="644" spans="5:9" ht="18">
      <c r="E644" t="str">
        <f t="shared" si="311"/>
        <v>1_2020</v>
      </c>
      <c r="F644" s="3">
        <v>43831</v>
      </c>
      <c r="H644" s="4"/>
      <c r="I644" s="3"/>
    </row>
    <row r="645" spans="5:9" ht="18">
      <c r="E645" t="str">
        <f t="shared" si="311"/>
        <v>2_2020</v>
      </c>
      <c r="F645" s="3">
        <v>43862</v>
      </c>
      <c r="H645" s="4"/>
      <c r="I645" s="3"/>
    </row>
    <row r="646" spans="5:9" ht="18">
      <c r="E646" t="str">
        <f t="shared" si="311"/>
        <v>3_2020</v>
      </c>
      <c r="F646" s="3">
        <v>43891</v>
      </c>
      <c r="H646" s="4"/>
      <c r="I646" s="3"/>
    </row>
    <row r="647" spans="5:9" ht="18">
      <c r="E647" t="str">
        <f t="shared" si="311"/>
        <v>4_2020</v>
      </c>
      <c r="F647" s="3">
        <v>43922</v>
      </c>
      <c r="H647" s="4"/>
      <c r="I647" s="3"/>
    </row>
    <row r="648" spans="5:9" ht="18">
      <c r="E648" t="str">
        <f t="shared" si="311"/>
        <v>5_2020</v>
      </c>
      <c r="F648" s="3">
        <v>43952</v>
      </c>
      <c r="H648" s="4"/>
      <c r="I648" s="3"/>
    </row>
    <row r="649" spans="5:9" ht="18">
      <c r="E649" t="str">
        <f aca="true" t="shared" si="314" ref="E649:E656">MONTH(F649)&amp;"_"&amp;YEAR(F649)</f>
        <v>6_2020</v>
      </c>
      <c r="F649" s="3">
        <v>43983</v>
      </c>
      <c r="H649" s="4"/>
      <c r="I649" s="3"/>
    </row>
    <row r="650" spans="5:9" ht="18">
      <c r="E650" t="str">
        <f t="shared" si="314"/>
        <v>7_2020</v>
      </c>
      <c r="F650" s="3">
        <v>44013</v>
      </c>
      <c r="H650" s="4"/>
      <c r="I650" s="3"/>
    </row>
    <row r="651" spans="5:9" ht="18">
      <c r="E651" t="str">
        <f t="shared" si="314"/>
        <v>8_2020</v>
      </c>
      <c r="F651" s="3">
        <v>44044</v>
      </c>
      <c r="H651" s="4"/>
      <c r="I651" s="3"/>
    </row>
    <row r="652" spans="5:9" ht="18">
      <c r="E652" t="str">
        <f t="shared" si="314"/>
        <v>9_2020</v>
      </c>
      <c r="F652" s="3">
        <v>44075</v>
      </c>
      <c r="H652" s="4"/>
      <c r="I652" s="3"/>
    </row>
    <row r="653" spans="5:9" ht="18">
      <c r="E653" t="str">
        <f t="shared" si="314"/>
        <v>10_2020</v>
      </c>
      <c r="F653" s="3">
        <v>44105</v>
      </c>
      <c r="H653" s="4"/>
      <c r="I653" s="3"/>
    </row>
    <row r="654" spans="5:9" ht="18">
      <c r="E654" t="str">
        <f t="shared" si="314"/>
        <v>11_2020</v>
      </c>
      <c r="F654" s="3">
        <v>44136</v>
      </c>
      <c r="H654" s="4"/>
      <c r="I654" s="3"/>
    </row>
    <row r="655" spans="5:9" ht="18">
      <c r="E655" t="str">
        <f t="shared" si="314"/>
        <v>12_2020</v>
      </c>
      <c r="F655" s="3">
        <v>44166</v>
      </c>
      <c r="H655" s="4"/>
      <c r="I655" s="3"/>
    </row>
    <row r="656" spans="5:9" ht="18">
      <c r="E656" t="str">
        <f t="shared" si="314"/>
        <v>1_2021</v>
      </c>
      <c r="F656" s="3">
        <v>44197</v>
      </c>
      <c r="H656" s="4"/>
      <c r="I656" s="3"/>
    </row>
    <row r="657" ht="18">
      <c r="H657" s="4"/>
    </row>
    <row r="658" ht="18">
      <c r="H658" s="4"/>
    </row>
    <row r="659" ht="18">
      <c r="H659" s="4"/>
    </row>
    <row r="660" ht="18">
      <c r="H660" s="4"/>
    </row>
    <row r="661" ht="18">
      <c r="H661" s="4"/>
    </row>
    <row r="662" ht="18">
      <c r="H662" s="4"/>
    </row>
    <row r="663" ht="18">
      <c r="H663" s="4"/>
    </row>
    <row r="664" ht="18">
      <c r="H664" s="4"/>
    </row>
    <row r="665" spans="5:10" ht="18">
      <c r="E665" s="13"/>
      <c r="F665" s="13"/>
      <c r="G665" s="13"/>
      <c r="H665" s="20"/>
      <c r="I665" s="13"/>
      <c r="J665" s="13"/>
    </row>
    <row r="666" spans="5:10" ht="18">
      <c r="E666" t="s">
        <v>92</v>
      </c>
      <c r="F666" t="s">
        <v>92</v>
      </c>
      <c r="G666" t="s">
        <v>92</v>
      </c>
      <c r="H666" s="4" t="s">
        <v>92</v>
      </c>
      <c r="I666" t="s">
        <v>92</v>
      </c>
      <c r="J666" t="s">
        <v>92</v>
      </c>
    </row>
    <row r="667" ht="18">
      <c r="H667" s="4"/>
    </row>
    <row r="668" ht="18">
      <c r="H668" s="4"/>
    </row>
    <row r="669" ht="18">
      <c r="H669" s="4"/>
    </row>
    <row r="670" ht="18">
      <c r="H670" s="4"/>
    </row>
    <row r="671" ht="18">
      <c r="H671" s="4"/>
    </row>
    <row r="672" ht="18">
      <c r="H672" s="4"/>
    </row>
    <row r="673" ht="18">
      <c r="H673" s="4"/>
    </row>
    <row r="674" ht="18">
      <c r="H674" s="4"/>
    </row>
    <row r="675" ht="18">
      <c r="H675" s="4"/>
    </row>
    <row r="676" ht="18">
      <c r="H676" s="4"/>
    </row>
    <row r="677" ht="18">
      <c r="H677" s="4"/>
    </row>
    <row r="678" ht="18">
      <c r="H678" s="4"/>
    </row>
    <row r="679" ht="18">
      <c r="H679" s="4"/>
    </row>
    <row r="680" ht="18">
      <c r="H680" s="4"/>
    </row>
    <row r="681" ht="18">
      <c r="H681" s="4"/>
    </row>
    <row r="682" ht="18">
      <c r="H682" s="4"/>
    </row>
    <row r="683" ht="18">
      <c r="H683" s="4"/>
    </row>
    <row r="684" ht="18">
      <c r="H684" s="4"/>
    </row>
    <row r="685" ht="18">
      <c r="H685" s="4"/>
    </row>
    <row r="686" ht="18">
      <c r="H686" s="4"/>
    </row>
    <row r="687" ht="18">
      <c r="H687" s="4"/>
    </row>
    <row r="688" ht="18">
      <c r="H688" s="4"/>
    </row>
    <row r="689" ht="18">
      <c r="H689" s="4"/>
    </row>
    <row r="690" ht="18">
      <c r="H690" s="4"/>
    </row>
    <row r="691" ht="18">
      <c r="H691" s="4"/>
    </row>
    <row r="692" ht="18">
      <c r="H692" s="4"/>
    </row>
    <row r="693" ht="18">
      <c r="H693" s="4"/>
    </row>
    <row r="694" ht="18">
      <c r="H694" s="4"/>
    </row>
    <row r="695" ht="18">
      <c r="H695" s="4"/>
    </row>
    <row r="696" ht="18">
      <c r="H696" s="4"/>
    </row>
    <row r="697" ht="18">
      <c r="H697" s="4"/>
    </row>
    <row r="698" ht="18">
      <c r="H698" s="4"/>
    </row>
    <row r="699" ht="18">
      <c r="H699" s="4"/>
    </row>
    <row r="700" ht="18">
      <c r="H700" s="4"/>
    </row>
    <row r="701" ht="18">
      <c r="H701" s="4"/>
    </row>
    <row r="702" ht="18">
      <c r="H702" s="4"/>
    </row>
    <row r="703" ht="18">
      <c r="H703" s="4"/>
    </row>
    <row r="704" ht="18">
      <c r="H704" s="4"/>
    </row>
    <row r="705" ht="18">
      <c r="H705" s="4"/>
    </row>
    <row r="706" ht="18">
      <c r="H706" s="4"/>
    </row>
    <row r="707" ht="18">
      <c r="H707" s="4"/>
    </row>
    <row r="708" ht="18">
      <c r="H708" s="4"/>
    </row>
    <row r="709" ht="18">
      <c r="H709" s="4"/>
    </row>
    <row r="710" ht="18">
      <c r="H710" s="4"/>
    </row>
    <row r="711" ht="18">
      <c r="H711" s="4"/>
    </row>
    <row r="712" ht="18">
      <c r="H712" s="4"/>
    </row>
    <row r="713" ht="18">
      <c r="H713" s="4"/>
    </row>
    <row r="714" ht="18">
      <c r="H714" s="4"/>
    </row>
    <row r="715" ht="18">
      <c r="H715" s="4"/>
    </row>
    <row r="716" ht="18">
      <c r="H716" s="4"/>
    </row>
    <row r="717" ht="18">
      <c r="H717" s="4"/>
    </row>
    <row r="718" ht="18">
      <c r="H718" s="4"/>
    </row>
    <row r="719" ht="18">
      <c r="H719" s="4"/>
    </row>
    <row r="720" ht="18">
      <c r="H720" s="4"/>
    </row>
  </sheetData>
  <conditionalFormatting sqref="BG89:BH298">
    <cfRule type="cellIs" priority="1" dxfId="0" operator="equal" stopIfTrue="1">
      <formula>4</formula>
    </cfRule>
    <cfRule type="cellIs" priority="2" dxfId="1" operator="equal" stopIfTrue="1">
      <formula>3</formula>
    </cfRule>
    <cfRule type="cellIs" priority="3" dxfId="2" operator="between" stopIfTrue="1">
      <formula>1</formula>
      <formula>2</formula>
    </cfRule>
  </conditionalFormatting>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2265625" defaultRowHeight="18"/>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2265625" defaultRowHeight="18"/>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 Milburn</dc:creator>
  <cp:keywords/>
  <dc:description/>
  <cp:lastModifiedBy>Shane Milburn</cp:lastModifiedBy>
  <dcterms:created xsi:type="dcterms:W3CDTF">2019-11-25T02:28:56Z</dcterms:created>
  <dcterms:modified xsi:type="dcterms:W3CDTF">2019-11-25T02:54:54Z</dcterms:modified>
  <cp:category/>
  <cp:version/>
  <cp:contentType/>
  <cp:contentStatus/>
</cp:coreProperties>
</file>